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1"/>
  </bookViews>
  <sheets>
    <sheet name="zestawienie" sheetId="1" r:id="rId1"/>
    <sheet name="kosztorys" sheetId="2" r:id="rId2"/>
  </sheets>
  <definedNames>
    <definedName name="_xlnm.Print_Area" localSheetId="1">'kosztorys'!$A$1:$G$383</definedName>
  </definedNames>
  <calcPr fullCalcOnLoad="1"/>
</workbook>
</file>

<file path=xl/sharedStrings.xml><?xml version="1.0" encoding="utf-8"?>
<sst xmlns="http://schemas.openxmlformats.org/spreadsheetml/2006/main" count="649" uniqueCount="355">
  <si>
    <t xml:space="preserve">Opis robót </t>
  </si>
  <si>
    <t xml:space="preserve">ilość </t>
  </si>
  <si>
    <t>ROBOTY ZIEMNE</t>
  </si>
  <si>
    <t>m2</t>
  </si>
  <si>
    <t>m3</t>
  </si>
  <si>
    <t xml:space="preserve">hala sprzedaży – gr warstw 73 cm </t>
  </si>
  <si>
    <t>część socjalno – administracyjna – gr. warstw 58 cm</t>
  </si>
  <si>
    <t>Wiatrołap – gr warstw 57-59 cm</t>
  </si>
  <si>
    <t xml:space="preserve">wykopy pod stopy </t>
  </si>
  <si>
    <t>SF1 180*210*40 – 3szt</t>
  </si>
  <si>
    <t>SF2 260*270*40 – 2szt</t>
  </si>
  <si>
    <t>SF3 220*220*40 – 2szt</t>
  </si>
  <si>
    <t>SF4 170*230*40 – 4szt</t>
  </si>
  <si>
    <t>SF5 200*230*40 – 1szt</t>
  </si>
  <si>
    <t>SF6 230*230*40 – 4szt</t>
  </si>
  <si>
    <t>SF7 170*130*40 – 4szt</t>
  </si>
  <si>
    <t>SF8 180*260*40 – 2szt</t>
  </si>
  <si>
    <t>SF9 180*180*40 – 3 szt</t>
  </si>
  <si>
    <t>SF10 240*260*40 – 1szt</t>
  </si>
  <si>
    <t>SF11 330*250*40 – 2szt</t>
  </si>
  <si>
    <t>SF12 360*240*40 – 1szt</t>
  </si>
  <si>
    <t>SF13 270*240*40 – 2szt</t>
  </si>
  <si>
    <t>SF14 240*240*40 – 1szt</t>
  </si>
  <si>
    <t>SF15 360*240*40 – 1szt</t>
  </si>
  <si>
    <t>SF16 180*180*40 – 1szt</t>
  </si>
  <si>
    <t>SF17 250*230*40 – 2szt</t>
  </si>
  <si>
    <t>SF18 230*230*40 – 2szt</t>
  </si>
  <si>
    <t>SF19 210*230*40 – 3szt</t>
  </si>
  <si>
    <t>SF20 210*230*40 – 1szt</t>
  </si>
  <si>
    <t xml:space="preserve">przegłębienia pod chude betony i podsypki piaskowe </t>
  </si>
  <si>
    <t>całkowita objętość wykopów</t>
  </si>
  <si>
    <t>objętość warstw posadzki</t>
  </si>
  <si>
    <t xml:space="preserve">objętość podsypek i chudych betonów </t>
  </si>
  <si>
    <t>objętość stóp</t>
  </si>
  <si>
    <t>Podsypki piaskowe pod chude betony stóp i ław fundamentowych – gr 20 cm</t>
  </si>
  <si>
    <t>SF21 200*160*40 – 1szt</t>
  </si>
  <si>
    <t xml:space="preserve">Ławy fundamentowe  </t>
  </si>
  <si>
    <t>ławy fundamentowe szer 30 cm</t>
  </si>
  <si>
    <t>Podwaliny</t>
  </si>
  <si>
    <t>w osi I/6-7</t>
  </si>
  <si>
    <t>w osi H/1-9</t>
  </si>
  <si>
    <t>w osi A/1-9</t>
  </si>
  <si>
    <t>w osi 9/H-A</t>
  </si>
  <si>
    <t>w osi 1/H-A</t>
  </si>
  <si>
    <t>kg</t>
  </si>
  <si>
    <t>mb</t>
  </si>
  <si>
    <t xml:space="preserve">góra stóp fundamentowych </t>
  </si>
  <si>
    <t>ławy gr.30 cm</t>
  </si>
  <si>
    <t>stopy fundamentowe – deskowanie</t>
  </si>
  <si>
    <t>ławy fundamentowe – deskowanie</t>
  </si>
  <si>
    <t>podwaliny – deskowanie</t>
  </si>
  <si>
    <t>piasek średni zagęszczony 20 cm (strefa socjalna i część z wiatrołapem</t>
  </si>
  <si>
    <t>styropian XPS o lambda min 0,038 – gr. 10 cm (część socjalna i segment z wiatrołapem)</t>
  </si>
  <si>
    <t>wylewka cementowa 5/6cm zbrojona siatką przeciwskurczową 1,6mm o oczkach 15*15cm (cz.socjalna)</t>
  </si>
  <si>
    <t xml:space="preserve">Izolacja przeciwwodna 2xfolia budowlana PE zbrojona pod płytę posadzki na hali sprzedaży, gr 0,2mm </t>
  </si>
  <si>
    <t>zbrojenie posadzki (sala sprzedaży) – siatki zbrojeniowe</t>
  </si>
  <si>
    <t>zbrojenie posadzki (sala sprzedaży) – pręty</t>
  </si>
  <si>
    <t>posadzka hali sprzedaży – jastrych cementowy 5 cm pod lastriko</t>
  </si>
  <si>
    <t xml:space="preserve">izolacja z folii w płynie w pom mokrych pod płytki </t>
  </si>
  <si>
    <t>belka P1 – 40*30*555 p.g. +3,29 – 1 szt</t>
  </si>
  <si>
    <t>belka P2 – 40*30*560 p.g. +3,29 – 1 szt</t>
  </si>
  <si>
    <t>belka P3 – 40*30*460 p.g. +3,29 i 5,60 – 15 szt</t>
  </si>
  <si>
    <t>belka P4 – 40*30*455 p.g. +3,29 i 5,60 – 3 szt</t>
  </si>
  <si>
    <t>belka P5 – 30*40*470 p.g. +3,15 – 1 szt</t>
  </si>
  <si>
    <t>belka P6 – 30*40*470 p.g. +3,15 – 5 szt</t>
  </si>
  <si>
    <t>belka P7 – 30*40*570 p.g. +3,15 – 1 szt</t>
  </si>
  <si>
    <t>belka P8 – 25*25*460 p.g. +3,53 – 2 szt</t>
  </si>
  <si>
    <t>belka P9 – 25*25*460 p.g. +3,43 – 1 szt</t>
  </si>
  <si>
    <t>belka P10 – 25*25*556 p.g. +3,53 – 1 szt</t>
  </si>
  <si>
    <t>belka P11 – 25*25*480 p.g. +3,53 – 1 szt</t>
  </si>
  <si>
    <t>belka P12 – 40*30*555 p.g. +5,60 – 14 szt szt</t>
  </si>
  <si>
    <t>belka P13 – 40*30*560 p.g. +5,60 – 2 szt</t>
  </si>
  <si>
    <t xml:space="preserve">deskowanie </t>
  </si>
  <si>
    <t>słup S01 – 40*40; H=0,6+5,60m; 2szt</t>
  </si>
  <si>
    <t>słup S02 – 40*40; H=0,6+5,60m; 2szt</t>
  </si>
  <si>
    <t>słup S03 – 40*40; H=0,6+5,60m; 1szt</t>
  </si>
  <si>
    <t>słup S03* – 40*40; H=0,6+5,60m; 1szt</t>
  </si>
  <si>
    <t>słup S04 – 40*40; H=0,6+5,60m; 1szt</t>
  </si>
  <si>
    <t>słup S04* – 40*40; H=0,6+5,60m; 1szt</t>
  </si>
  <si>
    <t>słup S05 – 40*40; H=0,6+5,60m; 1szt</t>
  </si>
  <si>
    <t>słup S06 – 40*40; H=0,52m; 4szt</t>
  </si>
  <si>
    <t>słup S06 – 25*30; H=5,60+0,08m; 4szt</t>
  </si>
  <si>
    <t>słup S07 – 40*40; H=0,52m; 4szt</t>
  </si>
  <si>
    <t>słup S07 – 25*30; H=5,65+0,08m; 4szt</t>
  </si>
  <si>
    <t>słup S08 – 40*40; H=0,52m; 2szt</t>
  </si>
  <si>
    <t>słup S08 – 25*30; H=5,79+0,08m; 2szt</t>
  </si>
  <si>
    <t>słup S09 – 40*40; H=5,93+0,6m; 3szt</t>
  </si>
  <si>
    <t>słup S10 – 40*40; H=5,60+0,6m; 2szt</t>
  </si>
  <si>
    <t>słup S11 – 40*40; H=5,60+0,6m; 2szt</t>
  </si>
  <si>
    <t>słup S12 – 40*40; H=5,60+0,6m; 5szt</t>
  </si>
  <si>
    <t>słup S13 – 30*30; H=3,15+0,6m; 7szt</t>
  </si>
  <si>
    <t>słup S14 – 30*30; H=3,15+0,6m; 1szt</t>
  </si>
  <si>
    <t>słup S15 – 30*30; H=3,15+0,6m; 1szt</t>
  </si>
  <si>
    <t>słup S16 – 25*25; H=3,53+0,6m; 2szt</t>
  </si>
  <si>
    <t>słup S17 – 25*25; H=3,53+0,6m; 1szt</t>
  </si>
  <si>
    <t>szt</t>
  </si>
  <si>
    <t>ściana w osi B – długość między słupami żelbetowymi H=6.97m</t>
  </si>
  <si>
    <t xml:space="preserve">powierzchnia belek w ścianie jw. </t>
  </si>
  <si>
    <t xml:space="preserve">powierzchnia otworów w ścianie jw. </t>
  </si>
  <si>
    <t xml:space="preserve">ściany na ławach jw. </t>
  </si>
  <si>
    <t>ściany w części wiatrołapu</t>
  </si>
  <si>
    <t>ściany w części zaplecza</t>
  </si>
  <si>
    <t>na ścianach 24 cm</t>
  </si>
  <si>
    <t xml:space="preserve">na ścianach 18 cm </t>
  </si>
  <si>
    <t xml:space="preserve">na ścianach 12 cm </t>
  </si>
  <si>
    <t xml:space="preserve">hydrofornia </t>
  </si>
  <si>
    <t>w toaletach przy wiatrołapie</t>
  </si>
  <si>
    <t xml:space="preserve">w toaletach części socjalnej </t>
  </si>
  <si>
    <t xml:space="preserve">całkowita powierzchnia tynków </t>
  </si>
  <si>
    <t xml:space="preserve">powierzchnia płytek po odjęciu płytek na przedściankach </t>
  </si>
  <si>
    <t xml:space="preserve">sufit w hydroforni </t>
  </si>
  <si>
    <t xml:space="preserve">słupy </t>
  </si>
  <si>
    <t xml:space="preserve">podwalina jednostronnie od środka na wys. 0,4m od poziomu posadzki + 0,2m w poziomie </t>
  </si>
  <si>
    <t xml:space="preserve">Powierzchnia sufitu wg informacji na rysunku A-17 </t>
  </si>
  <si>
    <t>ELEWACJA</t>
  </si>
  <si>
    <t>elew. Południowa</t>
  </si>
  <si>
    <t xml:space="preserve">elew. Zachodnia </t>
  </si>
  <si>
    <t>elew. Północna</t>
  </si>
  <si>
    <t>elew. Wschodnia</t>
  </si>
  <si>
    <t>Płyty warstwowe z rdzeniem z wełny mineralnej gr. 180 mm</t>
  </si>
  <si>
    <t>Parapety zewnętrzne (blacha stalowa cynkowana, lakierowana na RAL7047, gr. 0,63 mm)</t>
  </si>
  <si>
    <t>kpl</t>
  </si>
  <si>
    <t>DACH – warstwy D1 (wiatrołap)</t>
  </si>
  <si>
    <t xml:space="preserve">ujęta w konstrukcji stalowej </t>
  </si>
  <si>
    <t>DACH – warstwy D2 (sala sprzedaży)</t>
  </si>
  <si>
    <t>DACH – warstwy D3 (strefa socj. – admin.)</t>
  </si>
  <si>
    <t xml:space="preserve">mb </t>
  </si>
  <si>
    <t>ORGANIZACJA</t>
  </si>
  <si>
    <t>Obsługa geodezyjna</t>
  </si>
  <si>
    <t>Koszty organizacyjne budowy</t>
  </si>
  <si>
    <t>Zdjęcie humusu</t>
  </si>
  <si>
    <t>Przegłębienia pod stopy z zeskładowanieem urobku w obrębie placu budowy</t>
  </si>
  <si>
    <t>Wykop pod warstwy POSADZKI z zeskładowanieem urobku w obrębie placu budowy</t>
  </si>
  <si>
    <t>Przywóz urpobku zeskładowanego uprzednio w obrębie placu budowy oraz zasypki z zagęszczeniem</t>
  </si>
  <si>
    <t>Wywóz nadmiaru gruntu z kosztami składowania</t>
  </si>
  <si>
    <t>ELEMENTY KONSTRUKCYJNE</t>
  </si>
  <si>
    <t>Chudy beton 10 cm, C12/15</t>
  </si>
  <si>
    <t>Stopy fundamentowe - deskowanie</t>
  </si>
  <si>
    <t xml:space="preserve">Stopy fundamentowe - zbrojenie </t>
  </si>
  <si>
    <t>Stopy fundamentowe - betonowanie, C30/37</t>
  </si>
  <si>
    <t xml:space="preserve">Ławy fundamentowe - deskowanie </t>
  </si>
  <si>
    <t xml:space="preserve">Ławy fundamentowe - zbrojenie </t>
  </si>
  <si>
    <t>Ściany na ławach fundamentowych - gr. 24 cm</t>
  </si>
  <si>
    <t>Ściany na ławach fundamentowych - gr. 18 cm</t>
  </si>
  <si>
    <t>Podwaliny - deskowanie</t>
  </si>
  <si>
    <t>Podwaliny - zbrojenie</t>
  </si>
  <si>
    <t>Podwaliny - betonowanie, C30/37</t>
  </si>
  <si>
    <t xml:space="preserve">Stopy fundamentowe </t>
  </si>
  <si>
    <t>ławy fundamentowe</t>
  </si>
  <si>
    <t>ławy fundamentowe, szer 30 cm</t>
  </si>
  <si>
    <t>Ławy fundamentowe - betonowanie, C30/37</t>
  </si>
  <si>
    <t>w osi I/6-7, szer. 20cm</t>
  </si>
  <si>
    <t>w osi H/1-9, szer. 20cm</t>
  </si>
  <si>
    <t>w osi A/1-9, szer. 20cm</t>
  </si>
  <si>
    <t>w osi 9/H-A, szer. 20cm</t>
  </si>
  <si>
    <t>w osi 1/H-A, szer. 20cm</t>
  </si>
  <si>
    <t xml:space="preserve">Izolacje poziome z papy na chudym betonie </t>
  </si>
  <si>
    <t>Izolacje poziome pozostałe powłokowe</t>
  </si>
  <si>
    <t>Izolacje pionowe powłokowe</t>
  </si>
  <si>
    <t>Tynk cokołowy na siatce, na podwalinach</t>
  </si>
  <si>
    <t>Folia kubełkowa osłona dla styroduru (część podziemna)</t>
  </si>
  <si>
    <t>góra ław fundamentowych szer 30 cm</t>
  </si>
  <si>
    <t>1.1.</t>
  </si>
  <si>
    <t>1.</t>
  </si>
  <si>
    <t>2.</t>
  </si>
  <si>
    <t>2.1.</t>
  </si>
  <si>
    <t>2.2.</t>
  </si>
  <si>
    <t>2.3.</t>
  </si>
  <si>
    <t>2.4.</t>
  </si>
  <si>
    <t>1.2.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</si>
  <si>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</si>
  <si>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</si>
  <si>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</si>
  <si>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</si>
  <si>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</si>
  <si>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</si>
  <si>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</si>
  <si>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</si>
  <si>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</si>
  <si>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</si>
  <si>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</si>
  <si>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</si>
  <si>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</si>
  <si>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</si>
  <si>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</si>
  <si>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</si>
  <si>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</si>
  <si>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</si>
  <si>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</si>
  <si>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</si>
  <si>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</si>
  <si>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</si>
  <si>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</si>
  <si>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piasek średni zagęszczony gr. 30 cm (sala sprzedaży)</t>
  </si>
  <si>
    <t>podkład betonowy 10 cm (całość), C12/15</t>
  </si>
  <si>
    <t>folia budowlana PE 0,2mm (sala sprzedaży)</t>
  </si>
  <si>
    <t>Izolacja przeciwwodna: 2xfolia budowlana PE 0,2mm cz. socj.+wiatrołap</t>
  </si>
  <si>
    <t>Belki żelbetowe - deskowanie</t>
  </si>
  <si>
    <t>Belki żelbetowe - zbrojenie</t>
  </si>
  <si>
    <t>Belki żelbetowe - pręty gwintowane M20 szt 32</t>
  </si>
  <si>
    <t xml:space="preserve">Belki żelbetowe - betonowanie, C30/37 </t>
  </si>
  <si>
    <t>Słupy żelbetowe - deskowanie</t>
  </si>
  <si>
    <t>Słupy żelbetowe - zbrojenie</t>
  </si>
  <si>
    <t>Słupy żelbetowe - pręty gwintowane M16 szt 48</t>
  </si>
  <si>
    <t>Słupy żelbetowe - pręty gwintowane M20 szt 92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</si>
  <si>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</si>
  <si>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</si>
  <si>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</si>
  <si>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</si>
  <si>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</si>
  <si>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</si>
  <si>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</si>
  <si>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</si>
  <si>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</si>
  <si>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Deskowanie płyty stropu w osiach 5-6/H-H'</t>
  </si>
  <si>
    <t>Betonowanie płyty stropuw osiach 5-6/H-H' - płyta 12 cm, C30/37</t>
  </si>
  <si>
    <t>Deskowanie wieńców</t>
  </si>
  <si>
    <t>Zbrojenie wieńców i płyty stropu j.w.</t>
  </si>
  <si>
    <t>3.30.</t>
  </si>
  <si>
    <t>3.31.</t>
  </si>
  <si>
    <t>3.32.</t>
  </si>
  <si>
    <t>3.33.</t>
  </si>
  <si>
    <t>3.34.</t>
  </si>
  <si>
    <t xml:space="preserve">Konstrukcja stalowa - stal profilowa </t>
  </si>
  <si>
    <t>Konstrukcja stalowa - śruby, podkładki, nakrętki</t>
  </si>
  <si>
    <t>Konstrukcja stalowa - kotwy M12 dł 115 mm</t>
  </si>
  <si>
    <t>Konstrukcja stalowa - kotwy M16 dł 160 mm</t>
  </si>
  <si>
    <t>3.35.</t>
  </si>
  <si>
    <t>3.36.</t>
  </si>
  <si>
    <t>3.37.</t>
  </si>
  <si>
    <t>3.38.</t>
  </si>
  <si>
    <t>3.39.</t>
  </si>
  <si>
    <t>3.40.</t>
  </si>
  <si>
    <t>3.41.</t>
  </si>
  <si>
    <t>4.</t>
  </si>
  <si>
    <t>ELEMENTY WYKOŃCZENIOWE WEWNĘTRZNE</t>
  </si>
  <si>
    <t>Wykończenie posadzek - płytki gresowe techniczne, kolor jasno szary</t>
  </si>
  <si>
    <t xml:space="preserve">Malowanie słupów i podwalin </t>
  </si>
  <si>
    <t>Malowanie tynków na ścianach i sufitach</t>
  </si>
  <si>
    <t xml:space="preserve">Malowanie płyt g-k jw. </t>
  </si>
  <si>
    <t xml:space="preserve">Płytki ceramiczne ścienne 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</si>
  <si>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</si>
  <si>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</si>
  <si>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</si>
  <si>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</si>
  <si>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</si>
  <si>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</si>
  <si>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</si>
  <si>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</si>
  <si>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</si>
  <si>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</si>
  <si>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</si>
  <si>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STOLARKA OTWOROWA</t>
  </si>
  <si>
    <t>Brama segmentowa B1 wyposażona w zabezpieczenia antywłamaniowe GRAS SAVOYE</t>
  </si>
  <si>
    <t>Drzwi stalowe zewnętrzne DZ3-DZ8</t>
  </si>
  <si>
    <t>Drzwi wewnętrzne stalowe ppoż EI30 – D4</t>
  </si>
  <si>
    <t>Drzwi wewnętrzne płytowe D1, D1.1, D2, D7, D7.1</t>
  </si>
  <si>
    <t>Drzwi wewnętrzne stalowe D3, D5, D6 i D6.1</t>
  </si>
  <si>
    <t>Drzwi aluminiowe szklone rozsuwane automatyczne DZ9</t>
  </si>
  <si>
    <t>Rolety antywłamaniowe na drzwiach DZ9</t>
  </si>
  <si>
    <t>Witryny aluminiowo-szklane z drzwiami przesuwnymi W1+DZ1, W2+DZ2</t>
  </si>
  <si>
    <t xml:space="preserve">Rolety antywłamaniowe na witrynie W1+DZ1 </t>
  </si>
  <si>
    <t>Witryny aluminiowe szklone stałe O2</t>
  </si>
  <si>
    <t>Okna PCV O3 i O4</t>
  </si>
  <si>
    <t>Kraty antywłamaniowe na oknach PCV j.w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</si>
  <si>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</si>
  <si>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</si>
  <si>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</si>
  <si>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</si>
  <si>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</si>
  <si>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</si>
  <si>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</si>
  <si>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</si>
  <si>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</si>
  <si>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</si>
  <si>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</si>
  <si>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</si>
  <si>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6.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</si>
  <si>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</si>
  <si>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</si>
  <si>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</si>
  <si>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</si>
  <si>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</si>
  <si>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</si>
  <si>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</si>
  <si>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</si>
  <si>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</si>
  <si>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</si>
  <si>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</si>
  <si>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.12</t>
  </si>
  <si>
    <t>.13</t>
  </si>
  <si>
    <t>7.</t>
  </si>
  <si>
    <t>POKRYCIE DACHU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</si>
  <si>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</si>
  <si>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</si>
  <si>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</si>
  <si>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</si>
  <si>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</si>
  <si>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</si>
  <si>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</si>
  <si>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</si>
  <si>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</si>
  <si>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</si>
  <si>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</si>
  <si>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</si>
  <si>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attyka w osi B, 0,45m – szer. obróbki w rozwinięciu 0,95m</t>
  </si>
  <si>
    <t>attyka w osiach H, 1 i 9  0,30m – szer. obróbki w rozwinięciu 0,80m</t>
  </si>
  <si>
    <t xml:space="preserve">attyka wiatrołapu 0,4m - szer. obróbki w rozwinięciu 0,90m </t>
  </si>
  <si>
    <t xml:space="preserve">Wpusty dachowe systemu odwodnienia </t>
  </si>
  <si>
    <t>Rynny dachowe DN 140-150 mm</t>
  </si>
  <si>
    <t>Kraty antywłamaniowe z czujnikami ruchu na świetlikach</t>
  </si>
  <si>
    <t xml:space="preserve">Obróbkia blacharskie attyki </t>
  </si>
  <si>
    <t>Obudowa attyki z płyt OSB 18 mm – warstwy ściany Sz 3.1</t>
  </si>
  <si>
    <t xml:space="preserve">Izolacja term attyk – warstwy ściany Sz 1.1 i Sz 3.1 – wełna mineralna twarda gr. 80 mm </t>
  </si>
  <si>
    <t xml:space="preserve">Drabiny wejściowe na dach </t>
  </si>
  <si>
    <t>Klin dachowy ze spadkiem styropian EPS 100 – do 11 cm</t>
  </si>
  <si>
    <t>Płyty termoizolacyjne PIR THERMANO – 12 cm</t>
  </si>
  <si>
    <t>Paroizolacja</t>
  </si>
  <si>
    <t>Konstrukcja kratowa dachu</t>
  </si>
  <si>
    <t>Kliny przyattykowe (D4)</t>
  </si>
  <si>
    <t>RAZEM branża konstrukcyjno-architektoniczna:</t>
  </si>
  <si>
    <t>L.p.</t>
  </si>
  <si>
    <t>j.m.</t>
  </si>
  <si>
    <t>cena jedn.
[PLN bez VAT]</t>
  </si>
  <si>
    <t>wartość
[PLN bez VAT]</t>
  </si>
  <si>
    <t>Słupy żelbetowe - betonowanie, C30/37</t>
  </si>
  <si>
    <t>Betonowanie wieńców, C30/37</t>
  </si>
  <si>
    <t xml:space="preserve">Przedścianki z płyt g-k na ruszcie stalowym </t>
  </si>
  <si>
    <t xml:space="preserve">Wykończenie posadzek - lastriko np. DESAG SELECT 7434 </t>
  </si>
  <si>
    <t>Płyty warstwowe z rdzeniem PUR gr. 100 mm</t>
  </si>
  <si>
    <t>Świetliki S1 i S2, NRO U&lt;1,3W/m2K, konstrukcja aluminiowa łukowa z wypełnieniem poliwęglanem, podstawa stalowa, malowane RAL 9010</t>
  </si>
  <si>
    <t>Izolacje ze styroduru, polistyren ekstrudowany 0,031 W/m2K, gr. 14cm</t>
  </si>
  <si>
    <t>posadzka hali sprzedaży – płyta żelbetowa 15 cm – zbrojenie siatkami i prętami j.n. wg PW konstrukcji, C25/30</t>
  </si>
  <si>
    <t>Tynki cem-wap na ścianach gr. 1 cm, kat. IV</t>
  </si>
  <si>
    <t>Tynki cem-wap na suficie, kat. IV</t>
  </si>
  <si>
    <t>Blacha trapezowa T130, gr. 1mm -  wg PW Konstrukcji</t>
  </si>
  <si>
    <t>Ściany murowane gr 24 cm, beton komórkowy</t>
  </si>
  <si>
    <t>Ściany murowane gr 18 cm, beton komórkowy</t>
  </si>
  <si>
    <t>Ściany murowane gr 12 cm, beton komórkowy</t>
  </si>
  <si>
    <t>Sufit podwieszany kasetonowy, typu OWA</t>
  </si>
  <si>
    <t>Rury spustowe DN 100-110mm</t>
  </si>
  <si>
    <t>PODŁOŻA I POSADZKI</t>
  </si>
  <si>
    <t>.14</t>
  </si>
  <si>
    <t>zbrojenie posadzki (sala sprzedaży) – włókna polimerowe</t>
  </si>
  <si>
    <t>Hydroizolacja – membrana termozgrzewalna 1,5mm</t>
  </si>
  <si>
    <t>1.3.</t>
  </si>
  <si>
    <t>Koszty dokumentacji powykonawczej, badania dodatkowe, itp.</t>
  </si>
  <si>
    <t>8.</t>
  </si>
  <si>
    <t>WYPOSAŻENIE P.POŻ.</t>
  </si>
  <si>
    <t>8.1.</t>
  </si>
  <si>
    <t>Wyposażenie w gaśnice i oznaczenie ewakuacyjne</t>
  </si>
  <si>
    <r>
      <t xml:space="preserve">Branża konstrukcyjno-architektoniczna
</t>
    </r>
    <r>
      <rPr>
        <sz val="12"/>
        <color indexed="10"/>
        <rFont val="Arial"/>
        <family val="2"/>
      </rPr>
      <t>Szczegółowe zestawienie robót</t>
    </r>
  </si>
  <si>
    <t>Branża konstrukcyjno-architektoniczna
Zbiorcze zestawienie wartości</t>
  </si>
  <si>
    <t>Budowa pawilonu handlowego BRICOMARCHE w ŚrodzieŚląskiej</t>
  </si>
  <si>
    <t>Wywóz humusu wraz z kosztoami składowania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</si>
</sst>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4" xfId="0" applyFont="1" applyBorder="1" applyAlignment="1">
      <alignment horizontal="left" vertical="center" textRotation="90" wrapText="1"/>
    </xf>
    <xf numFmtId="4" fontId="0" fillId="0" borderId="7" xfId="0" applyNumberFormat="1" applyBorder="1" applyAlignment="1">
      <alignment vertical="center"/>
    </xf>
    <xf numFmtId="0" fontId="0" fillId="0" borderId="4" xfId="0" applyFont="1" applyBorder="1" applyAlignment="1">
      <alignment vertical="center" textRotation="90" wrapText="1"/>
    </xf>
    <xf numFmtId="0" fontId="0" fillId="3" borderId="7" xfId="0" applyFon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right" vertical="center" wrapText="1"/>
    </xf>
    <xf numFmtId="4" fontId="0" fillId="3" borderId="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4" fontId="0" fillId="3" borderId="8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6" fontId="0" fillId="3" borderId="9" xfId="0" applyNumberFormat="1" applyFill="1" applyBorder="1" applyAlignment="1">
      <alignment horizontal="right" vertical="center"/>
    </xf>
    <xf numFmtId="4" fontId="0" fillId="3" borderId="10" xfId="0" applyNumberFormat="1" applyFill="1" applyBorder="1" applyAlignment="1">
      <alignment vertical="center"/>
    </xf>
    <xf numFmtId="0" fontId="0" fillId="3" borderId="11" xfId="0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4" fontId="0" fillId="3" borderId="12" xfId="0" applyNumberFormat="1" applyFill="1" applyBorder="1" applyAlignment="1">
      <alignment vertical="center"/>
    </xf>
    <xf numFmtId="4" fontId="0" fillId="3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4" fontId="0" fillId="3" borderId="14" xfId="0" applyNumberForma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right" vertical="center" wrapText="1"/>
    </xf>
    <xf numFmtId="2" fontId="0" fillId="4" borderId="1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vertical="center"/>
    </xf>
    <xf numFmtId="0" fontId="0" fillId="3" borderId="20" xfId="0" applyFill="1" applyBorder="1" applyAlignment="1">
      <alignment horizontal="right" vertical="center"/>
    </xf>
    <xf numFmtId="4" fontId="0" fillId="0" borderId="21" xfId="0" applyNumberForma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6" fontId="0" fillId="3" borderId="22" xfId="0" applyNumberFormat="1" applyFill="1" applyBorder="1" applyAlignment="1">
      <alignment horizontal="right" vertical="center"/>
    </xf>
    <xf numFmtId="17" fontId="0" fillId="3" borderId="9" xfId="0" applyNumberFormat="1" applyFill="1" applyBorder="1" applyAlignment="1">
      <alignment horizontal="right" vertical="center"/>
    </xf>
    <xf numFmtId="4" fontId="0" fillId="3" borderId="21" xfId="0" applyNumberFormat="1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3" borderId="9" xfId="0" applyFont="1" applyFill="1" applyBorder="1" applyAlignment="1">
      <alignment horizontal="right" vertical="center"/>
    </xf>
    <xf numFmtId="4" fontId="0" fillId="3" borderId="10" xfId="0" applyNumberFormat="1" applyFont="1" applyFill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2" fillId="6" borderId="29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3" borderId="11" xfId="0" applyFont="1" applyFill="1" applyBorder="1" applyAlignment="1">
      <alignment horizontal="right" vertical="center"/>
    </xf>
    <xf numFmtId="4" fontId="0" fillId="3" borderId="12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4" fontId="0" fillId="3" borderId="12" xfId="0" applyNumberFormat="1" applyFont="1" applyFill="1" applyBorder="1" applyAlignment="1">
      <alignment vertical="center"/>
    </xf>
    <xf numFmtId="4" fontId="0" fillId="3" borderId="13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0" fontId="0" fillId="3" borderId="24" xfId="0" applyFill="1" applyBorder="1" applyAlignment="1">
      <alignment horizontal="right" vertical="center"/>
    </xf>
    <xf numFmtId="0" fontId="0" fillId="2" borderId="30" xfId="0" applyFont="1" applyFill="1" applyBorder="1" applyAlignment="1">
      <alignment horizontal="center" vertical="center" wrapText="1"/>
    </xf>
    <xf numFmtId="4" fontId="0" fillId="2" borderId="30" xfId="0" applyNumberFormat="1" applyFont="1" applyFill="1" applyBorder="1" applyAlignment="1">
      <alignment horizontal="right" vertical="center" wrapText="1"/>
    </xf>
    <xf numFmtId="4" fontId="0" fillId="3" borderId="30" xfId="0" applyNumberFormat="1" applyFont="1" applyFill="1" applyBorder="1" applyAlignment="1">
      <alignment vertical="center"/>
    </xf>
    <xf numFmtId="4" fontId="0" fillId="3" borderId="31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2" fillId="6" borderId="3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right" vertical="center"/>
    </xf>
    <xf numFmtId="4" fontId="0" fillId="0" borderId="34" xfId="0" applyNumberFormat="1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4" fontId="2" fillId="6" borderId="36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3" borderId="9" xfId="0" applyFont="1" applyFill="1" applyBorder="1" applyAlignment="1">
      <alignment horizontal="right" vertical="center"/>
    </xf>
    <xf numFmtId="0" fontId="0" fillId="3" borderId="11" xfId="0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wrapText="1"/>
    </xf>
    <xf numFmtId="16" fontId="0" fillId="3" borderId="11" xfId="0" applyNumberForma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4" fontId="0" fillId="0" borderId="36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6" borderId="43" xfId="0" applyFont="1" applyFill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4" borderId="12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3" borderId="12" xfId="0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30" xfId="0" applyFill="1" applyBorder="1" applyAlignment="1">
      <alignment horizontal="left" vertical="center" wrapText="1"/>
    </xf>
    <xf numFmtId="0" fontId="0" fillId="3" borderId="30" xfId="0" applyFill="1" applyBorder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0" fillId="3" borderId="8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66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J22" sqref="J22"/>
    </sheetView>
  </sheetViews>
  <sheetFormatPr defaultColWidth="11.57421875" defaultRowHeight="12.75"/>
  <cols>
    <col min="1" max="1" width="2.57421875" style="0" bestFit="1" customWidth="1"/>
    <col min="7" max="7" width="18.421875" style="0" customWidth="1"/>
  </cols>
  <sheetData>
    <row r="1" spans="1:7" ht="12.75" customHeight="1">
      <c r="A1" s="179" t="s">
        <v>353</v>
      </c>
      <c r="B1" s="180"/>
      <c r="C1" s="180"/>
      <c r="D1" s="180"/>
      <c r="E1" s="180"/>
      <c r="F1" s="180"/>
      <c r="G1" s="181"/>
    </row>
    <row r="2" spans="1:7" ht="31.5" customHeight="1" thickBot="1">
      <c r="A2" s="182" t="s">
        <v>352</v>
      </c>
      <c r="B2" s="183"/>
      <c r="C2" s="183"/>
      <c r="D2" s="183"/>
      <c r="E2" s="183"/>
      <c r="F2" s="183"/>
      <c r="G2" s="184"/>
    </row>
    <row r="3" ht="13.5" thickBot="1"/>
    <row r="4" spans="1:7" s="120" customFormat="1" ht="19.5" customHeight="1">
      <c r="A4" s="167" t="s">
        <v>163</v>
      </c>
      <c r="B4" s="185" t="s">
        <v>127</v>
      </c>
      <c r="C4" s="185"/>
      <c r="D4" s="186"/>
      <c r="E4" s="186"/>
      <c r="F4" s="186"/>
      <c r="G4" s="168">
        <f>kosztorys!G6</f>
        <v>0</v>
      </c>
    </row>
    <row r="5" spans="1:7" s="120" customFormat="1" ht="19.5" customHeight="1">
      <c r="A5" s="169" t="s">
        <v>164</v>
      </c>
      <c r="B5" s="187" t="s">
        <v>2</v>
      </c>
      <c r="C5" s="187"/>
      <c r="D5" s="188"/>
      <c r="E5" s="188"/>
      <c r="F5" s="188"/>
      <c r="G5" s="170">
        <f>kosztorys!G11</f>
        <v>0</v>
      </c>
    </row>
    <row r="6" spans="1:7" s="120" customFormat="1" ht="19.5" customHeight="1">
      <c r="A6" s="169" t="s">
        <v>172</v>
      </c>
      <c r="B6" s="187" t="s">
        <v>135</v>
      </c>
      <c r="C6" s="187"/>
      <c r="D6" s="188"/>
      <c r="E6" s="188"/>
      <c r="F6" s="188"/>
      <c r="G6" s="170">
        <f>kosztorys!G48</f>
        <v>0</v>
      </c>
    </row>
    <row r="7" spans="1:7" s="120" customFormat="1" ht="19.5" customHeight="1">
      <c r="A7" s="169" t="s">
        <v>234</v>
      </c>
      <c r="B7" s="187" t="s">
        <v>235</v>
      </c>
      <c r="C7" s="187"/>
      <c r="D7" s="188"/>
      <c r="E7" s="188"/>
      <c r="F7" s="188"/>
      <c r="G7" s="170">
        <f>kosztorys!G296</f>
        <v>0</v>
      </c>
    </row>
    <row r="8" spans="1:7" s="120" customFormat="1" ht="19.5" customHeight="1">
      <c r="A8" s="169" t="s">
        <v>251</v>
      </c>
      <c r="B8" s="187" t="s">
        <v>252</v>
      </c>
      <c r="C8" s="187"/>
      <c r="D8" s="188"/>
      <c r="E8" s="188"/>
      <c r="F8" s="188"/>
      <c r="G8" s="170">
        <f>kosztorys!G324</f>
        <v>0</v>
      </c>
    </row>
    <row r="9" spans="1:7" s="121" customFormat="1" ht="19.5" customHeight="1">
      <c r="A9" s="169" t="s">
        <v>277</v>
      </c>
      <c r="B9" s="187" t="s">
        <v>114</v>
      </c>
      <c r="C9" s="187"/>
      <c r="D9" s="188"/>
      <c r="E9" s="188"/>
      <c r="F9" s="188"/>
      <c r="G9" s="170">
        <f>kosztorys!G338</f>
        <v>0</v>
      </c>
    </row>
    <row r="10" spans="1:7" s="121" customFormat="1" ht="19.5" customHeight="1">
      <c r="A10" s="169" t="s">
        <v>291</v>
      </c>
      <c r="B10" s="187" t="s">
        <v>292</v>
      </c>
      <c r="C10" s="187"/>
      <c r="D10" s="188"/>
      <c r="E10" s="188"/>
      <c r="F10" s="188"/>
      <c r="G10" s="170">
        <f>kosztorys!G351</f>
        <v>0</v>
      </c>
    </row>
    <row r="11" spans="1:7" s="121" customFormat="1" ht="19.5" customHeight="1">
      <c r="A11" s="169" t="s">
        <v>347</v>
      </c>
      <c r="B11" s="187" t="s">
        <v>348</v>
      </c>
      <c r="C11" s="187"/>
      <c r="D11" s="188"/>
      <c r="E11" s="188"/>
      <c r="F11" s="188"/>
      <c r="G11" s="170">
        <f>kosztorys!G385</f>
        <v>0</v>
      </c>
    </row>
    <row r="12" spans="1:7" s="121" customFormat="1" ht="19.5" customHeight="1" thickBot="1">
      <c r="A12" s="171"/>
      <c r="B12" s="165" t="s">
        <v>320</v>
      </c>
      <c r="C12" s="165"/>
      <c r="D12" s="166"/>
      <c r="E12" s="166"/>
      <c r="F12" s="166"/>
      <c r="G12" s="172">
        <f>SUM(G4:G11)</f>
        <v>0</v>
      </c>
    </row>
  </sheetData>
  <sheetProtection selectLockedCells="1" selectUnlockedCells="1"/>
  <mergeCells count="11">
    <mergeCell ref="B10:F10"/>
    <mergeCell ref="B12:F12"/>
    <mergeCell ref="B11:F11"/>
    <mergeCell ref="B6:F6"/>
    <mergeCell ref="B7:F7"/>
    <mergeCell ref="B8:F8"/>
    <mergeCell ref="B9:F9"/>
    <mergeCell ref="A1:G1"/>
    <mergeCell ref="A2:G2"/>
    <mergeCell ref="B4:F4"/>
    <mergeCell ref="B5:F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6"/>
  <sheetViews>
    <sheetView tabSelected="1" zoomScaleSheetLayoutView="100" workbookViewId="0" topLeftCell="A1">
      <selection activeCell="I9" sqref="I9"/>
    </sheetView>
  </sheetViews>
  <sheetFormatPr defaultColWidth="9.140625" defaultRowHeight="12.75"/>
  <cols>
    <col min="1" max="1" width="5.8515625" style="42" customWidth="1"/>
    <col min="2" max="2" width="5.421875" style="1" customWidth="1"/>
    <col min="3" max="3" width="41.140625" style="2" customWidth="1"/>
    <col min="4" max="4" width="5.00390625" style="2" customWidth="1"/>
    <col min="5" max="5" width="11.57421875" style="3" customWidth="1"/>
    <col min="6" max="6" width="14.140625" style="5" customWidth="1"/>
    <col min="7" max="7" width="14.00390625" style="5" customWidth="1"/>
    <col min="8" max="16384" width="11.57421875" style="0" customWidth="1"/>
  </cols>
  <sheetData>
    <row r="1" spans="1:7" ht="12.75" customHeight="1">
      <c r="A1" s="179" t="s">
        <v>353</v>
      </c>
      <c r="B1" s="180"/>
      <c r="C1" s="180"/>
      <c r="D1" s="180"/>
      <c r="E1" s="180"/>
      <c r="F1" s="180"/>
      <c r="G1" s="181"/>
    </row>
    <row r="2" spans="1:7" ht="31.5" customHeight="1" thickBot="1">
      <c r="A2" s="182" t="s">
        <v>351</v>
      </c>
      <c r="B2" s="183"/>
      <c r="C2" s="183"/>
      <c r="D2" s="183"/>
      <c r="E2" s="183"/>
      <c r="F2" s="183"/>
      <c r="G2" s="184"/>
    </row>
    <row r="3" spans="1:7" ht="12.75" customHeight="1" thickBot="1">
      <c r="A3" s="45"/>
      <c r="B3" s="173"/>
      <c r="C3" s="173"/>
      <c r="D3" s="173"/>
      <c r="E3" s="173"/>
      <c r="F3" s="173"/>
      <c r="G3" s="173"/>
    </row>
    <row r="4" spans="1:7" ht="39" thickBot="1">
      <c r="A4" s="174" t="s">
        <v>321</v>
      </c>
      <c r="B4" s="175"/>
      <c r="C4" s="176" t="s">
        <v>0</v>
      </c>
      <c r="D4" s="176" t="s">
        <v>322</v>
      </c>
      <c r="E4" s="177" t="s">
        <v>1</v>
      </c>
      <c r="F4" s="177" t="s">
        <v>323</v>
      </c>
      <c r="G4" s="178" t="s">
        <v>324</v>
      </c>
    </row>
    <row r="5" spans="1:7" ht="13.5" thickBot="1">
      <c r="A5" s="152"/>
      <c r="B5" s="153"/>
      <c r="C5" s="154"/>
      <c r="D5" s="154"/>
      <c r="E5" s="155"/>
      <c r="F5" s="155"/>
      <c r="G5" s="155"/>
    </row>
    <row r="6" spans="1:7" ht="12.75" customHeight="1">
      <c r="A6" s="110" t="s">
        <v>163</v>
      </c>
      <c r="B6" s="137" t="s">
        <v>127</v>
      </c>
      <c r="C6" s="189"/>
      <c r="D6" s="190"/>
      <c r="E6" s="190"/>
      <c r="F6" s="191"/>
      <c r="G6" s="151">
        <f>SUM(G7:G9)</f>
        <v>0</v>
      </c>
    </row>
    <row r="7" spans="1:7" ht="12.75" customHeight="1">
      <c r="A7" s="46" t="s">
        <v>162</v>
      </c>
      <c r="B7" s="136" t="s">
        <v>128</v>
      </c>
      <c r="C7" s="136"/>
      <c r="D7" s="66" t="s">
        <v>121</v>
      </c>
      <c r="E7" s="67">
        <v>1</v>
      </c>
      <c r="F7" s="22"/>
      <c r="G7" s="47">
        <f>E7*F7</f>
        <v>0</v>
      </c>
    </row>
    <row r="8" spans="1:7" ht="12.75" customHeight="1">
      <c r="A8" s="46" t="s">
        <v>169</v>
      </c>
      <c r="B8" s="136" t="s">
        <v>129</v>
      </c>
      <c r="C8" s="136"/>
      <c r="D8" s="66" t="s">
        <v>121</v>
      </c>
      <c r="E8" s="67">
        <v>1</v>
      </c>
      <c r="F8" s="22"/>
      <c r="G8" s="47">
        <f>E8*F8</f>
        <v>0</v>
      </c>
    </row>
    <row r="9" spans="1:7" ht="28.5" customHeight="1" thickBot="1">
      <c r="A9" s="48" t="s">
        <v>345</v>
      </c>
      <c r="B9" s="192" t="s">
        <v>346</v>
      </c>
      <c r="C9" s="192"/>
      <c r="D9" s="68" t="s">
        <v>121</v>
      </c>
      <c r="E9" s="69">
        <v>1</v>
      </c>
      <c r="F9" s="50"/>
      <c r="G9" s="51">
        <f>E9*F9</f>
        <v>0</v>
      </c>
    </row>
    <row r="10" spans="1:7" ht="12.75" customHeight="1" thickBot="1">
      <c r="A10" s="52"/>
      <c r="B10" s="16"/>
      <c r="C10" s="16"/>
      <c r="D10" s="53"/>
      <c r="E10" s="54"/>
      <c r="F10" s="55"/>
      <c r="G10" s="55"/>
    </row>
    <row r="11" spans="1:7" ht="12.75" customHeight="1">
      <c r="A11" s="110" t="s">
        <v>164</v>
      </c>
      <c r="B11" s="137" t="s">
        <v>2</v>
      </c>
      <c r="C11" s="189"/>
      <c r="D11" s="190"/>
      <c r="E11" s="190"/>
      <c r="F11" s="191"/>
      <c r="G11" s="151">
        <f>SUM(G12:G46)</f>
        <v>0</v>
      </c>
    </row>
    <row r="12" spans="1:7" ht="27.75" customHeight="1">
      <c r="A12" s="56" t="s">
        <v>165</v>
      </c>
      <c r="B12" s="136" t="s">
        <v>130</v>
      </c>
      <c r="C12" s="136"/>
      <c r="D12" s="66" t="s">
        <v>3</v>
      </c>
      <c r="E12" s="67">
        <v>2109.195</v>
      </c>
      <c r="F12" s="22"/>
      <c r="G12" s="47">
        <f>E12*F12</f>
        <v>0</v>
      </c>
    </row>
    <row r="13" spans="1:7" ht="24.75" customHeight="1">
      <c r="A13" s="56" t="s">
        <v>166</v>
      </c>
      <c r="B13" s="136" t="s">
        <v>354</v>
      </c>
      <c r="C13" s="136"/>
      <c r="D13" s="66" t="s">
        <v>4</v>
      </c>
      <c r="E13" s="67">
        <f>2109.195*0.15</f>
        <v>316.37925</v>
      </c>
      <c r="F13" s="22"/>
      <c r="G13" s="47">
        <f>E13*F13</f>
        <v>0</v>
      </c>
    </row>
    <row r="14" spans="1:7" ht="39.75" customHeight="1">
      <c r="A14" s="56" t="s">
        <v>167</v>
      </c>
      <c r="B14" s="210" t="s">
        <v>132</v>
      </c>
      <c r="C14" s="210"/>
      <c r="D14" s="70" t="s">
        <v>4</v>
      </c>
      <c r="E14" s="71">
        <v>1469.4965999999995</v>
      </c>
      <c r="F14" s="43"/>
      <c r="G14" s="57">
        <f>E14*F14</f>
        <v>0</v>
      </c>
    </row>
    <row r="15" spans="1:7" ht="12.75">
      <c r="A15" s="58"/>
      <c r="B15" s="23"/>
      <c r="C15" s="24" t="s">
        <v>5</v>
      </c>
      <c r="D15" s="25"/>
      <c r="E15" s="26">
        <v>1299.6116999999997</v>
      </c>
      <c r="F15" s="27"/>
      <c r="G15" s="59"/>
    </row>
    <row r="16" spans="1:7" ht="25.5">
      <c r="A16" s="58"/>
      <c r="B16" s="28"/>
      <c r="C16" s="10" t="s">
        <v>6</v>
      </c>
      <c r="D16" s="8"/>
      <c r="E16" s="11">
        <v>136.76399999999998</v>
      </c>
      <c r="F16" s="6"/>
      <c r="G16" s="60"/>
    </row>
    <row r="17" spans="1:7" ht="12.75">
      <c r="A17" s="58"/>
      <c r="B17" s="29"/>
      <c r="C17" s="30" t="s">
        <v>7</v>
      </c>
      <c r="D17" s="31"/>
      <c r="E17" s="32">
        <v>33.1209</v>
      </c>
      <c r="F17" s="33"/>
      <c r="G17" s="61"/>
    </row>
    <row r="18" spans="1:7" ht="26.25" customHeight="1">
      <c r="A18" s="56" t="s">
        <v>168</v>
      </c>
      <c r="B18" s="136" t="s">
        <v>131</v>
      </c>
      <c r="C18" s="136"/>
      <c r="D18" s="66" t="s">
        <v>4</v>
      </c>
      <c r="E18" s="67">
        <v>254.94330000000005</v>
      </c>
      <c r="F18" s="22"/>
      <c r="G18" s="47">
        <f>E18*F18</f>
        <v>0</v>
      </c>
    </row>
    <row r="19" spans="1:7" ht="12.75" customHeight="1">
      <c r="A19" s="58"/>
      <c r="B19" s="207" t="s">
        <v>8</v>
      </c>
      <c r="C19" s="208"/>
      <c r="D19" s="8"/>
      <c r="E19" s="12">
        <v>160.27380000000002</v>
      </c>
      <c r="F19" s="6"/>
      <c r="G19" s="60"/>
    </row>
    <row r="20" spans="1:7" ht="12.75">
      <c r="A20" s="58"/>
      <c r="B20" s="28"/>
      <c r="C20" s="10" t="s">
        <v>9</v>
      </c>
      <c r="D20" s="8"/>
      <c r="E20" s="11">
        <v>13.2804</v>
      </c>
      <c r="F20" s="6"/>
      <c r="G20" s="60"/>
    </row>
    <row r="21" spans="1:7" ht="12.75" customHeight="1">
      <c r="A21" s="58"/>
      <c r="B21" s="28"/>
      <c r="C21" s="10" t="s">
        <v>10</v>
      </c>
      <c r="D21" s="8"/>
      <c r="E21" s="11">
        <v>8.424000000000001</v>
      </c>
      <c r="F21" s="6"/>
      <c r="G21" s="60"/>
    </row>
    <row r="22" spans="1:7" ht="12.75">
      <c r="A22" s="58"/>
      <c r="B22" s="28"/>
      <c r="C22" s="10" t="s">
        <v>11</v>
      </c>
      <c r="D22" s="8"/>
      <c r="E22" s="11">
        <v>6.615</v>
      </c>
      <c r="F22" s="6"/>
      <c r="G22" s="60"/>
    </row>
    <row r="23" spans="1:7" ht="12.75">
      <c r="A23" s="58"/>
      <c r="B23" s="28"/>
      <c r="C23" s="10" t="s">
        <v>12</v>
      </c>
      <c r="D23" s="8"/>
      <c r="E23" s="11">
        <v>11.664</v>
      </c>
      <c r="F23" s="6"/>
      <c r="G23" s="60"/>
    </row>
    <row r="24" spans="1:7" ht="12.75">
      <c r="A24" s="58"/>
      <c r="B24" s="28"/>
      <c r="C24" s="10" t="s">
        <v>13</v>
      </c>
      <c r="D24" s="8"/>
      <c r="E24" s="11">
        <v>3.2076</v>
      </c>
      <c r="F24" s="6"/>
      <c r="G24" s="60"/>
    </row>
    <row r="25" spans="1:7" ht="12.75">
      <c r="A25" s="58"/>
      <c r="B25" s="28"/>
      <c r="C25" s="10" t="s">
        <v>14</v>
      </c>
      <c r="D25" s="8"/>
      <c r="E25" s="11">
        <v>13.996799999999999</v>
      </c>
      <c r="F25" s="6"/>
      <c r="G25" s="60"/>
    </row>
    <row r="26" spans="1:7" ht="12.75">
      <c r="A26" s="58"/>
      <c r="B26" s="28"/>
      <c r="C26" s="10" t="s">
        <v>15</v>
      </c>
      <c r="D26" s="8"/>
      <c r="E26" s="11">
        <v>8.424000000000001</v>
      </c>
      <c r="F26" s="6"/>
      <c r="G26" s="60"/>
    </row>
    <row r="27" spans="1:7" ht="12.75">
      <c r="A27" s="58"/>
      <c r="B27" s="28"/>
      <c r="C27" s="10" t="s">
        <v>16</v>
      </c>
      <c r="D27" s="8"/>
      <c r="E27" s="11">
        <v>6.528600000000002</v>
      </c>
      <c r="F27" s="6"/>
      <c r="G27" s="60"/>
    </row>
    <row r="28" spans="1:7" ht="12.75">
      <c r="A28" s="58"/>
      <c r="B28" s="28"/>
      <c r="C28" s="10" t="s">
        <v>17</v>
      </c>
      <c r="D28" s="8"/>
      <c r="E28" s="11">
        <v>7.784100000000001</v>
      </c>
      <c r="F28" s="6"/>
      <c r="G28" s="60"/>
    </row>
    <row r="29" spans="1:7" ht="12.75">
      <c r="A29" s="58"/>
      <c r="B29" s="28"/>
      <c r="C29" s="10" t="s">
        <v>18</v>
      </c>
      <c r="D29" s="8"/>
      <c r="E29" s="11">
        <v>3.8961000000000006</v>
      </c>
      <c r="F29" s="6"/>
      <c r="G29" s="60"/>
    </row>
    <row r="30" spans="1:7" ht="12.75">
      <c r="A30" s="58"/>
      <c r="B30" s="28"/>
      <c r="C30" s="10" t="s">
        <v>19</v>
      </c>
      <c r="D30" s="8"/>
      <c r="E30" s="11">
        <v>9.4392</v>
      </c>
      <c r="F30" s="6"/>
      <c r="G30" s="60"/>
    </row>
    <row r="31" spans="1:7" ht="12.75">
      <c r="A31" s="58"/>
      <c r="B31" s="28"/>
      <c r="C31" s="10" t="s">
        <v>20</v>
      </c>
      <c r="D31" s="8"/>
      <c r="E31" s="11">
        <v>4.895100000000001</v>
      </c>
      <c r="F31" s="6"/>
      <c r="G31" s="60"/>
    </row>
    <row r="32" spans="1:7" ht="12.75">
      <c r="A32" s="58"/>
      <c r="B32" s="28"/>
      <c r="C32" s="10" t="s">
        <v>21</v>
      </c>
      <c r="D32" s="8"/>
      <c r="E32" s="11">
        <v>7.992000000000001</v>
      </c>
      <c r="F32" s="6"/>
      <c r="G32" s="60"/>
    </row>
    <row r="33" spans="1:7" ht="12.75">
      <c r="A33" s="58"/>
      <c r="B33" s="28"/>
      <c r="C33" s="10" t="s">
        <v>22</v>
      </c>
      <c r="D33" s="8"/>
      <c r="E33" s="11">
        <v>3.696300000000001</v>
      </c>
      <c r="F33" s="6"/>
      <c r="G33" s="60"/>
    </row>
    <row r="34" spans="1:7" ht="12.75">
      <c r="A34" s="58"/>
      <c r="B34" s="28"/>
      <c r="C34" s="10" t="s">
        <v>23</v>
      </c>
      <c r="D34" s="8"/>
      <c r="E34" s="11">
        <v>4.895100000000001</v>
      </c>
      <c r="F34" s="6"/>
      <c r="G34" s="60"/>
    </row>
    <row r="35" spans="1:7" ht="12.75">
      <c r="A35" s="58"/>
      <c r="B35" s="28"/>
      <c r="C35" s="10" t="s">
        <v>24</v>
      </c>
      <c r="D35" s="8"/>
      <c r="E35" s="11">
        <v>2.5947000000000005</v>
      </c>
      <c r="F35" s="6"/>
      <c r="G35" s="60"/>
    </row>
    <row r="36" spans="1:7" ht="12.75" customHeight="1">
      <c r="A36" s="58"/>
      <c r="B36" s="28"/>
      <c r="C36" s="10" t="s">
        <v>25</v>
      </c>
      <c r="D36" s="8"/>
      <c r="E36" s="11">
        <v>11.491199999999997</v>
      </c>
      <c r="F36" s="6"/>
      <c r="G36" s="60"/>
    </row>
    <row r="37" spans="1:7" ht="12.75">
      <c r="A37" s="58"/>
      <c r="B37" s="28"/>
      <c r="C37" s="10" t="s">
        <v>26</v>
      </c>
      <c r="D37" s="8"/>
      <c r="E37" s="11">
        <v>10.886399999999997</v>
      </c>
      <c r="F37" s="6"/>
      <c r="G37" s="60"/>
    </row>
    <row r="38" spans="1:7" ht="12.75">
      <c r="A38" s="58"/>
      <c r="B38" s="28"/>
      <c r="C38" s="10" t="s">
        <v>27</v>
      </c>
      <c r="D38" s="8"/>
      <c r="E38" s="11">
        <v>15.4224</v>
      </c>
      <c r="F38" s="6"/>
      <c r="G38" s="60"/>
    </row>
    <row r="39" spans="1:7" ht="12.75">
      <c r="A39" s="58"/>
      <c r="B39" s="28"/>
      <c r="C39" s="10" t="s">
        <v>28</v>
      </c>
      <c r="D39" s="8"/>
      <c r="E39" s="11">
        <v>5.1408</v>
      </c>
      <c r="F39" s="6"/>
      <c r="G39" s="60"/>
    </row>
    <row r="40" spans="1:7" ht="12.75" customHeight="1">
      <c r="A40" s="58"/>
      <c r="B40" s="207" t="s">
        <v>29</v>
      </c>
      <c r="C40" s="208"/>
      <c r="D40" s="8"/>
      <c r="E40" s="12">
        <v>94.66950000000003</v>
      </c>
      <c r="F40" s="6"/>
      <c r="G40" s="60"/>
    </row>
    <row r="41" spans="1:7" ht="42" customHeight="1">
      <c r="A41" s="56" t="s">
        <v>170</v>
      </c>
      <c r="B41" s="136" t="s">
        <v>133</v>
      </c>
      <c r="C41" s="136"/>
      <c r="D41" s="66" t="s">
        <v>4</v>
      </c>
      <c r="E41" s="67">
        <v>272.08079999999967</v>
      </c>
      <c r="F41" s="22"/>
      <c r="G41" s="47">
        <f>E41*F41</f>
        <v>0</v>
      </c>
    </row>
    <row r="42" spans="1:7" ht="12.75">
      <c r="A42" s="58"/>
      <c r="B42" s="28"/>
      <c r="C42" s="10" t="s">
        <v>30</v>
      </c>
      <c r="D42" s="8"/>
      <c r="E42" s="11">
        <v>1724.4398999999996</v>
      </c>
      <c r="F42" s="6"/>
      <c r="G42" s="60"/>
    </row>
    <row r="43" spans="1:7" ht="12.75">
      <c r="A43" s="58"/>
      <c r="B43" s="28"/>
      <c r="C43" s="10" t="s">
        <v>31</v>
      </c>
      <c r="D43" s="8"/>
      <c r="E43" s="11">
        <v>-1273.3056</v>
      </c>
      <c r="F43" s="6"/>
      <c r="G43" s="60"/>
    </row>
    <row r="44" spans="1:7" ht="12.75">
      <c r="A44" s="58"/>
      <c r="B44" s="28"/>
      <c r="C44" s="10" t="s">
        <v>32</v>
      </c>
      <c r="D44" s="8"/>
      <c r="E44" s="11">
        <v>-94.66950000000003</v>
      </c>
      <c r="F44" s="6"/>
      <c r="G44" s="60"/>
    </row>
    <row r="45" spans="1:7" ht="12.75">
      <c r="A45" s="58"/>
      <c r="B45" s="28"/>
      <c r="C45" s="10" t="s">
        <v>33</v>
      </c>
      <c r="D45" s="8"/>
      <c r="E45" s="11">
        <v>-84.38400000000001</v>
      </c>
      <c r="F45" s="6"/>
      <c r="G45" s="60"/>
    </row>
    <row r="46" spans="1:7" ht="12.75" customHeight="1" thickBot="1">
      <c r="A46" s="48" t="s">
        <v>171</v>
      </c>
      <c r="B46" s="192" t="s">
        <v>134</v>
      </c>
      <c r="C46" s="192"/>
      <c r="D46" s="68" t="s">
        <v>4</v>
      </c>
      <c r="E46" s="69">
        <v>1452.3591</v>
      </c>
      <c r="F46" s="50"/>
      <c r="G46" s="51">
        <f>E46*F46</f>
        <v>0</v>
      </c>
    </row>
    <row r="47" spans="1:7" ht="12.75" customHeight="1" thickBot="1">
      <c r="A47" s="52"/>
      <c r="B47" s="16"/>
      <c r="C47" s="16"/>
      <c r="D47" s="53"/>
      <c r="E47" s="54"/>
      <c r="F47" s="55"/>
      <c r="G47" s="55"/>
    </row>
    <row r="48" spans="1:7" ht="12.75" customHeight="1">
      <c r="A48" s="110" t="s">
        <v>172</v>
      </c>
      <c r="B48" s="137" t="s">
        <v>135</v>
      </c>
      <c r="C48" s="189"/>
      <c r="D48" s="190"/>
      <c r="E48" s="190"/>
      <c r="F48" s="191"/>
      <c r="G48" s="151">
        <f>SUM(G49:G294)</f>
        <v>0</v>
      </c>
    </row>
    <row r="49" spans="1:7" ht="12.75" customHeight="1">
      <c r="A49" s="56" t="s">
        <v>173</v>
      </c>
      <c r="B49" s="136" t="s">
        <v>34</v>
      </c>
      <c r="C49" s="136"/>
      <c r="D49" s="65" t="s">
        <v>4</v>
      </c>
      <c r="E49" s="72">
        <v>63.113000000000014</v>
      </c>
      <c r="F49" s="22"/>
      <c r="G49" s="47">
        <f>E49*F49</f>
        <v>0</v>
      </c>
    </row>
    <row r="50" spans="1:7" ht="12.75" customHeight="1">
      <c r="A50" s="56" t="s">
        <v>174</v>
      </c>
      <c r="B50" s="136" t="s">
        <v>136</v>
      </c>
      <c r="C50" s="136"/>
      <c r="D50" s="65" t="s">
        <v>4</v>
      </c>
      <c r="E50" s="72">
        <v>31.556500000000007</v>
      </c>
      <c r="F50" s="22"/>
      <c r="G50" s="47">
        <f>E50*F50</f>
        <v>0</v>
      </c>
    </row>
    <row r="51" spans="1:7" ht="12.75" customHeight="1">
      <c r="A51" s="58"/>
      <c r="B51" s="211" t="s">
        <v>147</v>
      </c>
      <c r="C51" s="212"/>
      <c r="D51" s="212"/>
      <c r="E51" s="13">
        <v>25.04</v>
      </c>
      <c r="F51" s="6"/>
      <c r="G51" s="60"/>
    </row>
    <row r="52" spans="1:7" ht="12.75">
      <c r="A52" s="58"/>
      <c r="B52" s="28"/>
      <c r="C52" s="10" t="s">
        <v>9</v>
      </c>
      <c r="D52" s="8"/>
      <c r="E52" s="11">
        <v>1.38</v>
      </c>
      <c r="F52" s="6"/>
      <c r="G52" s="60"/>
    </row>
    <row r="53" spans="1:7" ht="12.75">
      <c r="A53" s="58"/>
      <c r="B53" s="28"/>
      <c r="C53" s="10" t="s">
        <v>10</v>
      </c>
      <c r="D53" s="8"/>
      <c r="E53" s="11">
        <v>1.6239999999999999</v>
      </c>
      <c r="F53" s="6"/>
      <c r="G53" s="60"/>
    </row>
    <row r="54" spans="1:7" ht="12.75">
      <c r="A54" s="58"/>
      <c r="B54" s="28"/>
      <c r="C54" s="10" t="s">
        <v>11</v>
      </c>
      <c r="D54" s="8"/>
      <c r="E54" s="11">
        <v>1.152</v>
      </c>
      <c r="F54" s="6"/>
      <c r="G54" s="60"/>
    </row>
    <row r="55" spans="1:7" ht="12.75">
      <c r="A55" s="58"/>
      <c r="B55" s="28"/>
      <c r="C55" s="10" t="s">
        <v>12</v>
      </c>
      <c r="D55" s="8"/>
      <c r="E55" s="11">
        <v>1.9</v>
      </c>
      <c r="F55" s="6"/>
      <c r="G55" s="60"/>
    </row>
    <row r="56" spans="1:7" ht="12.75">
      <c r="A56" s="58"/>
      <c r="B56" s="28"/>
      <c r="C56" s="10" t="s">
        <v>13</v>
      </c>
      <c r="D56" s="8"/>
      <c r="E56" s="11">
        <v>0.55</v>
      </c>
      <c r="F56" s="6"/>
      <c r="G56" s="60"/>
    </row>
    <row r="57" spans="1:7" ht="12.75">
      <c r="A57" s="58"/>
      <c r="B57" s="28"/>
      <c r="C57" s="10" t="s">
        <v>14</v>
      </c>
      <c r="D57" s="8"/>
      <c r="E57" s="11">
        <v>2.5</v>
      </c>
      <c r="F57" s="6"/>
      <c r="G57" s="60"/>
    </row>
    <row r="58" spans="1:7" ht="12.75">
      <c r="A58" s="58"/>
      <c r="B58" s="28"/>
      <c r="C58" s="10" t="s">
        <v>15</v>
      </c>
      <c r="D58" s="8"/>
      <c r="E58" s="11">
        <v>1.14</v>
      </c>
      <c r="F58" s="6"/>
      <c r="G58" s="60"/>
    </row>
    <row r="59" spans="1:7" ht="12.75">
      <c r="A59" s="58"/>
      <c r="B59" s="28"/>
      <c r="C59" s="10" t="s">
        <v>16</v>
      </c>
      <c r="D59" s="8"/>
      <c r="E59" s="11">
        <v>1.12</v>
      </c>
      <c r="F59" s="6"/>
      <c r="G59" s="60"/>
    </row>
    <row r="60" spans="1:7" ht="12.75">
      <c r="A60" s="58"/>
      <c r="B60" s="28"/>
      <c r="C60" s="10" t="s">
        <v>17</v>
      </c>
      <c r="D60" s="8"/>
      <c r="E60" s="11">
        <v>1.2</v>
      </c>
      <c r="F60" s="6"/>
      <c r="G60" s="60"/>
    </row>
    <row r="61" spans="1:7" ht="12.75">
      <c r="A61" s="58"/>
      <c r="B61" s="28"/>
      <c r="C61" s="10" t="s">
        <v>18</v>
      </c>
      <c r="D61" s="8"/>
      <c r="E61" s="11">
        <v>0.728</v>
      </c>
      <c r="F61" s="6"/>
      <c r="G61" s="60"/>
    </row>
    <row r="62" spans="1:7" ht="12.75">
      <c r="A62" s="58"/>
      <c r="B62" s="28"/>
      <c r="C62" s="10" t="s">
        <v>19</v>
      </c>
      <c r="D62" s="8"/>
      <c r="E62" s="11">
        <v>1.89</v>
      </c>
      <c r="F62" s="6"/>
      <c r="G62" s="60"/>
    </row>
    <row r="63" spans="1:7" ht="12.75">
      <c r="A63" s="58"/>
      <c r="B63" s="28"/>
      <c r="C63" s="10" t="s">
        <v>20</v>
      </c>
      <c r="D63" s="8"/>
      <c r="E63" s="11">
        <v>0.988</v>
      </c>
      <c r="F63" s="6"/>
      <c r="G63" s="60"/>
    </row>
    <row r="64" spans="1:7" ht="12.75">
      <c r="A64" s="58"/>
      <c r="B64" s="28"/>
      <c r="C64" s="10" t="s">
        <v>21</v>
      </c>
      <c r="D64" s="8"/>
      <c r="E64" s="11">
        <v>1.508</v>
      </c>
      <c r="F64" s="6"/>
      <c r="G64" s="60"/>
    </row>
    <row r="65" spans="1:7" ht="12.75">
      <c r="A65" s="58"/>
      <c r="B65" s="28"/>
      <c r="C65" s="10" t="s">
        <v>22</v>
      </c>
      <c r="D65" s="8"/>
      <c r="E65" s="11">
        <v>0.6760000000000002</v>
      </c>
      <c r="F65" s="6"/>
      <c r="G65" s="60"/>
    </row>
    <row r="66" spans="1:7" ht="12.75">
      <c r="A66" s="58"/>
      <c r="B66" s="28"/>
      <c r="C66" s="10" t="s">
        <v>23</v>
      </c>
      <c r="D66" s="8"/>
      <c r="E66" s="11">
        <v>0.988</v>
      </c>
      <c r="F66" s="6"/>
      <c r="G66" s="60"/>
    </row>
    <row r="67" spans="1:7" ht="12.75">
      <c r="A67" s="58"/>
      <c r="B67" s="28"/>
      <c r="C67" s="10" t="s">
        <v>24</v>
      </c>
      <c r="D67" s="8"/>
      <c r="E67" s="11">
        <v>0.4</v>
      </c>
      <c r="F67" s="6"/>
      <c r="G67" s="60"/>
    </row>
    <row r="68" spans="1:7" ht="12.75">
      <c r="A68" s="58"/>
      <c r="B68" s="28"/>
      <c r="C68" s="10" t="s">
        <v>25</v>
      </c>
      <c r="D68" s="8"/>
      <c r="E68" s="11">
        <v>1.35</v>
      </c>
      <c r="F68" s="6"/>
      <c r="G68" s="60"/>
    </row>
    <row r="69" spans="1:7" ht="12.75">
      <c r="A69" s="58"/>
      <c r="B69" s="28"/>
      <c r="C69" s="10" t="s">
        <v>26</v>
      </c>
      <c r="D69" s="8"/>
      <c r="E69" s="11">
        <v>1.25</v>
      </c>
      <c r="F69" s="6"/>
      <c r="G69" s="60"/>
    </row>
    <row r="70" spans="1:7" ht="12.75">
      <c r="A70" s="58"/>
      <c r="B70" s="28"/>
      <c r="C70" s="10" t="s">
        <v>27</v>
      </c>
      <c r="D70" s="8"/>
      <c r="E70" s="11">
        <v>1.725</v>
      </c>
      <c r="F70" s="6"/>
      <c r="G70" s="60"/>
    </row>
    <row r="71" spans="1:7" ht="12.75">
      <c r="A71" s="58"/>
      <c r="B71" s="28"/>
      <c r="C71" s="10" t="s">
        <v>28</v>
      </c>
      <c r="D71" s="8"/>
      <c r="E71" s="11">
        <v>0.575</v>
      </c>
      <c r="F71" s="6"/>
      <c r="G71" s="60"/>
    </row>
    <row r="72" spans="1:7" ht="12.75">
      <c r="A72" s="58"/>
      <c r="B72" s="28"/>
      <c r="C72" s="10" t="s">
        <v>35</v>
      </c>
      <c r="D72" s="8"/>
      <c r="E72" s="11">
        <v>0.3960000000000001</v>
      </c>
      <c r="F72" s="6"/>
      <c r="G72" s="60"/>
    </row>
    <row r="73" spans="1:7" ht="12.75" customHeight="1">
      <c r="A73" s="58"/>
      <c r="B73" s="211" t="s">
        <v>36</v>
      </c>
      <c r="C73" s="212"/>
      <c r="D73" s="212"/>
      <c r="E73" s="13">
        <v>2.0985</v>
      </c>
      <c r="F73" s="6"/>
      <c r="G73" s="60"/>
    </row>
    <row r="74" spans="1:7" ht="12.75">
      <c r="A74" s="58"/>
      <c r="B74" s="28"/>
      <c r="C74" s="10" t="s">
        <v>37</v>
      </c>
      <c r="D74" s="8"/>
      <c r="E74" s="11">
        <v>2.0985</v>
      </c>
      <c r="F74" s="6"/>
      <c r="G74" s="60"/>
    </row>
    <row r="75" spans="1:7" ht="12.75" customHeight="1">
      <c r="A75" s="58"/>
      <c r="B75" s="211" t="s">
        <v>38</v>
      </c>
      <c r="C75" s="212"/>
      <c r="D75" s="8"/>
      <c r="E75" s="14">
        <v>4.418000000000002</v>
      </c>
      <c r="F75" s="6"/>
      <c r="G75" s="60"/>
    </row>
    <row r="76" spans="1:7" ht="12.75">
      <c r="A76" s="58"/>
      <c r="B76" s="28"/>
      <c r="C76" s="10" t="s">
        <v>39</v>
      </c>
      <c r="D76" s="8"/>
      <c r="E76" s="11">
        <v>0.13</v>
      </c>
      <c r="F76" s="6"/>
      <c r="G76" s="60"/>
    </row>
    <row r="77" spans="1:7" ht="12.75">
      <c r="A77" s="58"/>
      <c r="B77" s="28"/>
      <c r="C77" s="10" t="s">
        <v>40</v>
      </c>
      <c r="D77" s="8"/>
      <c r="E77" s="11">
        <v>1.0280000000000002</v>
      </c>
      <c r="F77" s="6"/>
      <c r="G77" s="60"/>
    </row>
    <row r="78" spans="1:7" ht="12.75">
      <c r="A78" s="58"/>
      <c r="B78" s="28"/>
      <c r="C78" s="10" t="s">
        <v>41</v>
      </c>
      <c r="D78" s="8"/>
      <c r="E78" s="11">
        <v>0.9960000000000003</v>
      </c>
      <c r="F78" s="6"/>
      <c r="G78" s="60"/>
    </row>
    <row r="79" spans="1:7" ht="12.75">
      <c r="A79" s="58"/>
      <c r="B79" s="34"/>
      <c r="C79" s="10" t="s">
        <v>42</v>
      </c>
      <c r="D79" s="8"/>
      <c r="E79" s="11">
        <v>1.1320000000000003</v>
      </c>
      <c r="F79" s="6"/>
      <c r="G79" s="60"/>
    </row>
    <row r="80" spans="1:7" ht="12.75">
      <c r="A80" s="58"/>
      <c r="B80" s="35"/>
      <c r="C80" s="32" t="s">
        <v>43</v>
      </c>
      <c r="D80" s="31"/>
      <c r="E80" s="32">
        <v>1.1320000000000003</v>
      </c>
      <c r="F80" s="33"/>
      <c r="G80" s="61"/>
    </row>
    <row r="81" spans="1:7" ht="12.75" customHeight="1">
      <c r="A81" s="56" t="s">
        <v>175</v>
      </c>
      <c r="B81" s="136" t="s">
        <v>137</v>
      </c>
      <c r="C81" s="136"/>
      <c r="D81" s="66" t="s">
        <v>3</v>
      </c>
      <c r="E81" s="67">
        <v>150.88</v>
      </c>
      <c r="F81" s="22"/>
      <c r="G81" s="47">
        <f>E81*F81</f>
        <v>0</v>
      </c>
    </row>
    <row r="82" spans="1:7" ht="12.75">
      <c r="A82" s="58"/>
      <c r="B82" s="36"/>
      <c r="C82" s="10" t="s">
        <v>9</v>
      </c>
      <c r="D82" s="8"/>
      <c r="E82" s="11">
        <v>9.36</v>
      </c>
      <c r="F82" s="6"/>
      <c r="G82" s="60"/>
    </row>
    <row r="83" spans="1:7" ht="12.75">
      <c r="A83" s="58"/>
      <c r="B83" s="36"/>
      <c r="C83" s="10" t="s">
        <v>10</v>
      </c>
      <c r="D83" s="8"/>
      <c r="E83" s="11">
        <v>8.48</v>
      </c>
      <c r="F83" s="6"/>
      <c r="G83" s="60"/>
    </row>
    <row r="84" spans="1:7" ht="12.75">
      <c r="A84" s="58"/>
      <c r="B84" s="36"/>
      <c r="C84" s="10" t="s">
        <v>11</v>
      </c>
      <c r="D84" s="8"/>
      <c r="E84" s="11">
        <v>7.04</v>
      </c>
      <c r="F84" s="6"/>
      <c r="G84" s="60"/>
    </row>
    <row r="85" spans="1:7" ht="12.75">
      <c r="A85" s="58"/>
      <c r="B85" s="36"/>
      <c r="C85" s="10" t="s">
        <v>12</v>
      </c>
      <c r="D85" s="8"/>
      <c r="E85" s="11">
        <v>12.8</v>
      </c>
      <c r="F85" s="6"/>
      <c r="G85" s="60"/>
    </row>
    <row r="86" spans="1:7" ht="12.75">
      <c r="A86" s="58"/>
      <c r="B86" s="36"/>
      <c r="C86" s="10" t="s">
        <v>13</v>
      </c>
      <c r="D86" s="8"/>
      <c r="E86" s="11">
        <v>3.44</v>
      </c>
      <c r="F86" s="6"/>
      <c r="G86" s="60"/>
    </row>
    <row r="87" spans="1:7" ht="12.75">
      <c r="A87" s="58"/>
      <c r="B87" s="36"/>
      <c r="C87" s="10" t="s">
        <v>14</v>
      </c>
      <c r="D87" s="8"/>
      <c r="E87" s="11">
        <v>14.72</v>
      </c>
      <c r="F87" s="6"/>
      <c r="G87" s="60"/>
    </row>
    <row r="88" spans="1:7" ht="12.75">
      <c r="A88" s="58"/>
      <c r="B88" s="36"/>
      <c r="C88" s="10" t="s">
        <v>15</v>
      </c>
      <c r="D88" s="8"/>
      <c r="E88" s="11">
        <v>9.6</v>
      </c>
      <c r="F88" s="6"/>
      <c r="G88" s="60"/>
    </row>
    <row r="89" spans="1:7" ht="12.75">
      <c r="A89" s="58"/>
      <c r="B89" s="36"/>
      <c r="C89" s="10" t="s">
        <v>16</v>
      </c>
      <c r="D89" s="8"/>
      <c r="E89" s="11">
        <v>7.04</v>
      </c>
      <c r="F89" s="6"/>
      <c r="G89" s="60"/>
    </row>
    <row r="90" spans="1:7" ht="12.75">
      <c r="A90" s="58"/>
      <c r="B90" s="36"/>
      <c r="C90" s="10" t="s">
        <v>17</v>
      </c>
      <c r="D90" s="8"/>
      <c r="E90" s="11">
        <v>8.64</v>
      </c>
      <c r="F90" s="6"/>
      <c r="G90" s="60"/>
    </row>
    <row r="91" spans="1:7" ht="12.75">
      <c r="A91" s="58"/>
      <c r="B91" s="36"/>
      <c r="C91" s="10" t="s">
        <v>18</v>
      </c>
      <c r="D91" s="8"/>
      <c r="E91" s="11">
        <v>4</v>
      </c>
      <c r="F91" s="6"/>
      <c r="G91" s="60"/>
    </row>
    <row r="92" spans="1:7" ht="12.75">
      <c r="A92" s="58"/>
      <c r="B92" s="36"/>
      <c r="C92" s="10" t="s">
        <v>19</v>
      </c>
      <c r="D92" s="8"/>
      <c r="E92" s="11">
        <v>9.28</v>
      </c>
      <c r="F92" s="6"/>
      <c r="G92" s="60"/>
    </row>
    <row r="93" spans="1:7" ht="12.75">
      <c r="A93" s="58"/>
      <c r="B93" s="36"/>
      <c r="C93" s="10" t="s">
        <v>20</v>
      </c>
      <c r="D93" s="8"/>
      <c r="E93" s="11">
        <v>4.8</v>
      </c>
      <c r="F93" s="6"/>
      <c r="G93" s="60"/>
    </row>
    <row r="94" spans="1:7" ht="12.75">
      <c r="A94" s="58"/>
      <c r="B94" s="36"/>
      <c r="C94" s="10" t="s">
        <v>21</v>
      </c>
      <c r="D94" s="8"/>
      <c r="E94" s="11">
        <v>8.16</v>
      </c>
      <c r="F94" s="6"/>
      <c r="G94" s="60"/>
    </row>
    <row r="95" spans="1:7" ht="12.75">
      <c r="A95" s="58"/>
      <c r="B95" s="36"/>
      <c r="C95" s="10" t="s">
        <v>22</v>
      </c>
      <c r="D95" s="8"/>
      <c r="E95" s="11">
        <v>3.84</v>
      </c>
      <c r="F95" s="6"/>
      <c r="G95" s="60"/>
    </row>
    <row r="96" spans="1:7" ht="12.75">
      <c r="A96" s="58"/>
      <c r="B96" s="36"/>
      <c r="C96" s="10" t="s">
        <v>23</v>
      </c>
      <c r="D96" s="8"/>
      <c r="E96" s="11">
        <v>4.8</v>
      </c>
      <c r="F96" s="6"/>
      <c r="G96" s="60"/>
    </row>
    <row r="97" spans="1:7" ht="12.75">
      <c r="A97" s="58"/>
      <c r="B97" s="36"/>
      <c r="C97" s="10" t="s">
        <v>24</v>
      </c>
      <c r="D97" s="8"/>
      <c r="E97" s="11">
        <v>2.88</v>
      </c>
      <c r="F97" s="6"/>
      <c r="G97" s="60"/>
    </row>
    <row r="98" spans="1:7" ht="12.75">
      <c r="A98" s="58"/>
      <c r="B98" s="36"/>
      <c r="C98" s="10" t="s">
        <v>25</v>
      </c>
      <c r="D98" s="8"/>
      <c r="E98" s="11">
        <v>7.68</v>
      </c>
      <c r="F98" s="6"/>
      <c r="G98" s="60"/>
    </row>
    <row r="99" spans="1:7" ht="12.75">
      <c r="A99" s="58"/>
      <c r="B99" s="36"/>
      <c r="C99" s="10" t="s">
        <v>26</v>
      </c>
      <c r="D99" s="8"/>
      <c r="E99" s="11">
        <v>7.36</v>
      </c>
      <c r="F99" s="6"/>
      <c r="G99" s="60"/>
    </row>
    <row r="100" spans="1:7" ht="12.75">
      <c r="A100" s="58"/>
      <c r="B100" s="36"/>
      <c r="C100" s="10" t="s">
        <v>27</v>
      </c>
      <c r="D100" s="8"/>
      <c r="E100" s="11">
        <v>10.56</v>
      </c>
      <c r="F100" s="6"/>
      <c r="G100" s="60"/>
    </row>
    <row r="101" spans="1:7" ht="12.75">
      <c r="A101" s="58"/>
      <c r="B101" s="36"/>
      <c r="C101" s="10" t="s">
        <v>28</v>
      </c>
      <c r="D101" s="8"/>
      <c r="E101" s="11">
        <v>3.52</v>
      </c>
      <c r="F101" s="6"/>
      <c r="G101" s="60"/>
    </row>
    <row r="102" spans="1:7" ht="12.75">
      <c r="A102" s="58"/>
      <c r="B102" s="36"/>
      <c r="C102" s="10" t="s">
        <v>35</v>
      </c>
      <c r="D102" s="8"/>
      <c r="E102" s="11">
        <v>2.88</v>
      </c>
      <c r="F102" s="6"/>
      <c r="G102" s="60"/>
    </row>
    <row r="103" spans="1:7" ht="12.75" customHeight="1">
      <c r="A103" s="87" t="s">
        <v>176</v>
      </c>
      <c r="B103" s="210" t="s">
        <v>138</v>
      </c>
      <c r="C103" s="210"/>
      <c r="D103" s="70" t="s">
        <v>44</v>
      </c>
      <c r="E103" s="71">
        <v>6128.56</v>
      </c>
      <c r="F103" s="43"/>
      <c r="G103" s="57">
        <f>E103*F103</f>
        <v>0</v>
      </c>
    </row>
    <row r="104" spans="1:7" ht="12.75" customHeight="1">
      <c r="A104" s="56" t="s">
        <v>177</v>
      </c>
      <c r="B104" s="136" t="s">
        <v>139</v>
      </c>
      <c r="C104" s="136"/>
      <c r="D104" s="66" t="s">
        <v>4</v>
      </c>
      <c r="E104" s="67">
        <v>84.38400000000001</v>
      </c>
      <c r="F104" s="22"/>
      <c r="G104" s="47">
        <f>E104*F104</f>
        <v>0</v>
      </c>
    </row>
    <row r="105" spans="1:7" ht="12.75">
      <c r="A105" s="58"/>
      <c r="B105" s="36"/>
      <c r="C105" s="10" t="s">
        <v>9</v>
      </c>
      <c r="D105" s="8"/>
      <c r="E105" s="11">
        <v>4.5360000000000005</v>
      </c>
      <c r="F105" s="6"/>
      <c r="G105" s="60"/>
    </row>
    <row r="106" spans="1:7" ht="12.75">
      <c r="A106" s="58"/>
      <c r="B106" s="36"/>
      <c r="C106" s="10" t="s">
        <v>10</v>
      </c>
      <c r="D106" s="8"/>
      <c r="E106" s="11">
        <v>5.6160000000000005</v>
      </c>
      <c r="F106" s="6"/>
      <c r="G106" s="60"/>
    </row>
    <row r="107" spans="1:7" ht="12.75">
      <c r="A107" s="58"/>
      <c r="B107" s="36"/>
      <c r="C107" s="10" t="s">
        <v>11</v>
      </c>
      <c r="D107" s="8"/>
      <c r="E107" s="11">
        <v>3.8720000000000008</v>
      </c>
      <c r="F107" s="6"/>
      <c r="G107" s="60"/>
    </row>
    <row r="108" spans="1:7" ht="12.75">
      <c r="A108" s="58"/>
      <c r="B108" s="36"/>
      <c r="C108" s="10" t="s">
        <v>12</v>
      </c>
      <c r="D108" s="8"/>
      <c r="E108" s="11">
        <v>6.256</v>
      </c>
      <c r="F108" s="6"/>
      <c r="G108" s="60"/>
    </row>
    <row r="109" spans="1:7" ht="12.75">
      <c r="A109" s="58"/>
      <c r="B109" s="36"/>
      <c r="C109" s="10" t="s">
        <v>13</v>
      </c>
      <c r="D109" s="8"/>
      <c r="E109" s="11">
        <v>1.84</v>
      </c>
      <c r="F109" s="6"/>
      <c r="G109" s="60"/>
    </row>
    <row r="110" spans="1:7" ht="12.75">
      <c r="A110" s="58"/>
      <c r="B110" s="36"/>
      <c r="C110" s="10" t="s">
        <v>14</v>
      </c>
      <c r="D110" s="8"/>
      <c r="E110" s="11">
        <v>8.463999999999999</v>
      </c>
      <c r="F110" s="6"/>
      <c r="G110" s="60"/>
    </row>
    <row r="111" spans="1:7" ht="12.75">
      <c r="A111" s="58"/>
      <c r="B111" s="36"/>
      <c r="C111" s="10" t="s">
        <v>15</v>
      </c>
      <c r="D111" s="8"/>
      <c r="E111" s="11">
        <v>3.536000000000001</v>
      </c>
      <c r="F111" s="6"/>
      <c r="G111" s="60"/>
    </row>
    <row r="112" spans="1:7" ht="12.75">
      <c r="A112" s="58"/>
      <c r="B112" s="36"/>
      <c r="C112" s="10" t="s">
        <v>16</v>
      </c>
      <c r="D112" s="8"/>
      <c r="E112" s="11">
        <v>3.7440000000000007</v>
      </c>
      <c r="F112" s="6"/>
      <c r="G112" s="60"/>
    </row>
    <row r="113" spans="1:7" ht="12.75">
      <c r="A113" s="58"/>
      <c r="B113" s="36"/>
      <c r="C113" s="10" t="s">
        <v>17</v>
      </c>
      <c r="D113" s="8"/>
      <c r="E113" s="11">
        <v>3.888000000000001</v>
      </c>
      <c r="F113" s="6"/>
      <c r="G113" s="60"/>
    </row>
    <row r="114" spans="1:7" ht="12.75">
      <c r="A114" s="58"/>
      <c r="B114" s="36"/>
      <c r="C114" s="10" t="s">
        <v>18</v>
      </c>
      <c r="D114" s="8"/>
      <c r="E114" s="11">
        <v>2.4960000000000004</v>
      </c>
      <c r="F114" s="6"/>
      <c r="G114" s="60"/>
    </row>
    <row r="115" spans="1:7" ht="12.75">
      <c r="A115" s="58"/>
      <c r="B115" s="36"/>
      <c r="C115" s="10" t="s">
        <v>19</v>
      </c>
      <c r="D115" s="8"/>
      <c r="E115" s="11">
        <v>6.6</v>
      </c>
      <c r="F115" s="6"/>
      <c r="G115" s="60"/>
    </row>
    <row r="116" spans="1:7" ht="12.75">
      <c r="A116" s="58"/>
      <c r="B116" s="36"/>
      <c r="C116" s="10" t="s">
        <v>20</v>
      </c>
      <c r="D116" s="8"/>
      <c r="E116" s="11">
        <v>3.4560000000000004</v>
      </c>
      <c r="F116" s="6"/>
      <c r="G116" s="60"/>
    </row>
    <row r="117" spans="1:7" ht="12.75">
      <c r="A117" s="58"/>
      <c r="B117" s="36"/>
      <c r="C117" s="10" t="s">
        <v>21</v>
      </c>
      <c r="D117" s="8"/>
      <c r="E117" s="11">
        <v>5.184000000000001</v>
      </c>
      <c r="F117" s="6"/>
      <c r="G117" s="60"/>
    </row>
    <row r="118" spans="1:7" ht="12.75">
      <c r="A118" s="58"/>
      <c r="B118" s="36"/>
      <c r="C118" s="10" t="s">
        <v>22</v>
      </c>
      <c r="D118" s="8"/>
      <c r="E118" s="11">
        <v>2.304</v>
      </c>
      <c r="F118" s="6"/>
      <c r="G118" s="60"/>
    </row>
    <row r="119" spans="1:7" ht="12.75">
      <c r="A119" s="58"/>
      <c r="B119" s="36"/>
      <c r="C119" s="10" t="s">
        <v>23</v>
      </c>
      <c r="D119" s="8"/>
      <c r="E119" s="11">
        <v>3.4560000000000004</v>
      </c>
      <c r="F119" s="6"/>
      <c r="G119" s="60"/>
    </row>
    <row r="120" spans="1:7" ht="12.75">
      <c r="A120" s="58"/>
      <c r="B120" s="36"/>
      <c r="C120" s="10" t="s">
        <v>24</v>
      </c>
      <c r="D120" s="8"/>
      <c r="E120" s="11">
        <v>1.2960000000000003</v>
      </c>
      <c r="F120" s="6"/>
      <c r="G120" s="60"/>
    </row>
    <row r="121" spans="1:7" ht="12.75">
      <c r="A121" s="58"/>
      <c r="B121" s="36"/>
      <c r="C121" s="10" t="s">
        <v>25</v>
      </c>
      <c r="D121" s="8"/>
      <c r="E121" s="11">
        <v>4.6</v>
      </c>
      <c r="F121" s="6"/>
      <c r="G121" s="60"/>
    </row>
    <row r="122" spans="1:7" ht="12.75">
      <c r="A122" s="58"/>
      <c r="B122" s="36"/>
      <c r="C122" s="10" t="s">
        <v>26</v>
      </c>
      <c r="D122" s="8"/>
      <c r="E122" s="11">
        <v>4.231999999999999</v>
      </c>
      <c r="F122" s="6"/>
      <c r="G122" s="60"/>
    </row>
    <row r="123" spans="1:7" ht="12.75">
      <c r="A123" s="58"/>
      <c r="B123" s="36"/>
      <c r="C123" s="10" t="s">
        <v>27</v>
      </c>
      <c r="D123" s="8"/>
      <c r="E123" s="11">
        <v>5.796</v>
      </c>
      <c r="F123" s="6"/>
      <c r="G123" s="60"/>
    </row>
    <row r="124" spans="1:7" ht="12.75">
      <c r="A124" s="58"/>
      <c r="B124" s="36"/>
      <c r="C124" s="10" t="s">
        <v>28</v>
      </c>
      <c r="D124" s="8"/>
      <c r="E124" s="11">
        <v>1.9320000000000002</v>
      </c>
      <c r="F124" s="6"/>
      <c r="G124" s="60"/>
    </row>
    <row r="125" spans="1:7" ht="12.75">
      <c r="A125" s="58"/>
      <c r="B125" s="36"/>
      <c r="C125" s="10" t="s">
        <v>35</v>
      </c>
      <c r="D125" s="8"/>
      <c r="E125" s="11">
        <v>1.28</v>
      </c>
      <c r="F125" s="6"/>
      <c r="G125" s="60"/>
    </row>
    <row r="126" spans="1:7" ht="12.75" customHeight="1">
      <c r="A126" s="56" t="s">
        <v>178</v>
      </c>
      <c r="B126" s="136" t="s">
        <v>140</v>
      </c>
      <c r="C126" s="136"/>
      <c r="D126" s="66" t="s">
        <v>3</v>
      </c>
      <c r="E126" s="67">
        <v>33.576</v>
      </c>
      <c r="F126" s="22"/>
      <c r="G126" s="47">
        <f>E126*F126</f>
        <v>0</v>
      </c>
    </row>
    <row r="127" spans="1:7" ht="12.75">
      <c r="A127" s="58"/>
      <c r="B127" s="73"/>
      <c r="C127" s="74" t="s">
        <v>148</v>
      </c>
      <c r="D127" s="75"/>
      <c r="E127" s="76">
        <v>33.576</v>
      </c>
      <c r="F127" s="37"/>
      <c r="G127" s="88"/>
    </row>
    <row r="128" spans="1:7" ht="12.75" customHeight="1">
      <c r="A128" s="56" t="s">
        <v>179</v>
      </c>
      <c r="B128" s="136" t="s">
        <v>141</v>
      </c>
      <c r="C128" s="136"/>
      <c r="D128" s="66" t="s">
        <v>44</v>
      </c>
      <c r="E128" s="67">
        <v>433.61</v>
      </c>
      <c r="F128" s="22"/>
      <c r="G128" s="47">
        <f>E128*F128</f>
        <v>0</v>
      </c>
    </row>
    <row r="129" spans="1:7" ht="12.75" customHeight="1">
      <c r="A129" s="56" t="s">
        <v>180</v>
      </c>
      <c r="B129" s="136" t="s">
        <v>150</v>
      </c>
      <c r="C129" s="136"/>
      <c r="D129" s="66" t="s">
        <v>4</v>
      </c>
      <c r="E129" s="67">
        <v>5.0364</v>
      </c>
      <c r="F129" s="22"/>
      <c r="G129" s="47">
        <f>E129*F129</f>
        <v>0</v>
      </c>
    </row>
    <row r="130" spans="1:7" ht="12.75">
      <c r="A130" s="58"/>
      <c r="B130" s="77"/>
      <c r="C130" s="78" t="s">
        <v>149</v>
      </c>
      <c r="D130" s="79"/>
      <c r="E130" s="80">
        <v>5.0364</v>
      </c>
      <c r="F130" s="6"/>
      <c r="G130" s="60"/>
    </row>
    <row r="131" spans="1:7" ht="12.75" customHeight="1">
      <c r="A131" s="56" t="s">
        <v>181</v>
      </c>
      <c r="B131" s="136" t="s">
        <v>142</v>
      </c>
      <c r="C131" s="136"/>
      <c r="D131" s="66" t="s">
        <v>3</v>
      </c>
      <c r="E131" s="67">
        <v>23.22</v>
      </c>
      <c r="F131" s="22"/>
      <c r="G131" s="47">
        <f>E131*F131</f>
        <v>0</v>
      </c>
    </row>
    <row r="132" spans="1:7" ht="12.75" customHeight="1">
      <c r="A132" s="56" t="s">
        <v>182</v>
      </c>
      <c r="B132" s="136" t="s">
        <v>143</v>
      </c>
      <c r="C132" s="136"/>
      <c r="D132" s="66" t="s">
        <v>3</v>
      </c>
      <c r="E132" s="67">
        <v>14.046</v>
      </c>
      <c r="F132" s="22"/>
      <c r="G132" s="47">
        <f>E132*F132</f>
        <v>0</v>
      </c>
    </row>
    <row r="133" spans="1:7" ht="12.75" customHeight="1">
      <c r="A133" s="56" t="s">
        <v>183</v>
      </c>
      <c r="B133" s="136" t="s">
        <v>144</v>
      </c>
      <c r="C133" s="136"/>
      <c r="D133" s="66" t="s">
        <v>3</v>
      </c>
      <c r="E133" s="67">
        <v>297.19440000000003</v>
      </c>
      <c r="F133" s="22"/>
      <c r="G133" s="47">
        <f>E133*F133</f>
        <v>0</v>
      </c>
    </row>
    <row r="134" spans="1:7" s="4" customFormat="1" ht="12.75">
      <c r="A134" s="89"/>
      <c r="B134" s="77"/>
      <c r="C134" s="78" t="s">
        <v>39</v>
      </c>
      <c r="D134" s="79"/>
      <c r="E134" s="80">
        <f>4.1972*2</f>
        <v>8.3944</v>
      </c>
      <c r="F134" s="15"/>
      <c r="G134" s="60"/>
    </row>
    <row r="135" spans="1:7" s="4" customFormat="1" ht="12.75">
      <c r="A135" s="89"/>
      <c r="B135" s="77"/>
      <c r="C135" s="78" t="s">
        <v>40</v>
      </c>
      <c r="D135" s="79"/>
      <c r="E135" s="81">
        <f>34.812*2</f>
        <v>69.624</v>
      </c>
      <c r="F135" s="15"/>
      <c r="G135" s="60"/>
    </row>
    <row r="136" spans="1:7" s="4" customFormat="1" ht="12.75">
      <c r="A136" s="89"/>
      <c r="B136" s="77"/>
      <c r="C136" s="78" t="s">
        <v>41</v>
      </c>
      <c r="D136" s="79"/>
      <c r="E136" s="81">
        <f>37.6488*2</f>
        <v>75.2976</v>
      </c>
      <c r="F136" s="15"/>
      <c r="G136" s="60"/>
    </row>
    <row r="137" spans="1:7" s="4" customFormat="1" ht="12.75">
      <c r="A137" s="89"/>
      <c r="B137" s="77"/>
      <c r="C137" s="78" t="s">
        <v>42</v>
      </c>
      <c r="D137" s="79"/>
      <c r="E137" s="81">
        <f>36.5384*2</f>
        <v>73.0768</v>
      </c>
      <c r="F137" s="15"/>
      <c r="G137" s="60"/>
    </row>
    <row r="138" spans="1:7" s="4" customFormat="1" ht="12.75">
      <c r="A138" s="89"/>
      <c r="B138" s="77"/>
      <c r="C138" s="80" t="s">
        <v>43</v>
      </c>
      <c r="D138" s="79"/>
      <c r="E138" s="81">
        <f>35.4008*2</f>
        <v>70.8016</v>
      </c>
      <c r="F138" s="15"/>
      <c r="G138" s="60"/>
    </row>
    <row r="139" spans="1:7" ht="12.75" customHeight="1">
      <c r="A139" s="90" t="s">
        <v>184</v>
      </c>
      <c r="B139" s="136" t="s">
        <v>145</v>
      </c>
      <c r="C139" s="136"/>
      <c r="D139" s="66" t="s">
        <v>44</v>
      </c>
      <c r="E139" s="82">
        <v>2553.33</v>
      </c>
      <c r="F139" s="22"/>
      <c r="G139" s="47">
        <f>E139*F139</f>
        <v>0</v>
      </c>
    </row>
    <row r="140" spans="1:7" ht="12.75" customHeight="1">
      <c r="A140" s="56" t="s">
        <v>185</v>
      </c>
      <c r="B140" s="136" t="s">
        <v>146</v>
      </c>
      <c r="C140" s="136"/>
      <c r="D140" s="66" t="s">
        <v>4</v>
      </c>
      <c r="E140" s="67">
        <v>29.719440000000006</v>
      </c>
      <c r="F140" s="22"/>
      <c r="G140" s="47">
        <f>E140*F140</f>
        <v>0</v>
      </c>
    </row>
    <row r="141" spans="1:7" s="4" customFormat="1" ht="12.75">
      <c r="A141" s="89"/>
      <c r="B141" s="28"/>
      <c r="C141" s="20" t="s">
        <v>151</v>
      </c>
      <c r="D141" s="8"/>
      <c r="E141" s="11">
        <f>4.1972*0.2</f>
        <v>0.83944</v>
      </c>
      <c r="F141" s="15"/>
      <c r="G141" s="60"/>
    </row>
    <row r="142" spans="1:7" s="4" customFormat="1" ht="12.75">
      <c r="A142" s="89"/>
      <c r="B142" s="28"/>
      <c r="C142" s="20" t="s">
        <v>152</v>
      </c>
      <c r="D142" s="8"/>
      <c r="E142" s="9">
        <f>34.812*0.2</f>
        <v>6.9624</v>
      </c>
      <c r="F142" s="15"/>
      <c r="G142" s="60"/>
    </row>
    <row r="143" spans="1:7" s="4" customFormat="1" ht="12.75">
      <c r="A143" s="89"/>
      <c r="B143" s="28"/>
      <c r="C143" s="20" t="s">
        <v>153</v>
      </c>
      <c r="D143" s="8"/>
      <c r="E143" s="9">
        <f>37.6488*0.2</f>
        <v>7.5297600000000005</v>
      </c>
      <c r="F143" s="15"/>
      <c r="G143" s="60"/>
    </row>
    <row r="144" spans="1:7" s="4" customFormat="1" ht="12.75">
      <c r="A144" s="89"/>
      <c r="B144" s="28"/>
      <c r="C144" s="20" t="s">
        <v>154</v>
      </c>
      <c r="D144" s="8"/>
      <c r="E144" s="9">
        <f>36.5384*0.2</f>
        <v>7.307680000000001</v>
      </c>
      <c r="F144" s="15"/>
      <c r="G144" s="60"/>
    </row>
    <row r="145" spans="1:7" s="4" customFormat="1" ht="12.75">
      <c r="A145" s="89"/>
      <c r="B145" s="28"/>
      <c r="C145" s="19" t="s">
        <v>155</v>
      </c>
      <c r="D145" s="8"/>
      <c r="E145" s="9">
        <f>35.4008*0.2</f>
        <v>7.080159999999999</v>
      </c>
      <c r="F145" s="15"/>
      <c r="G145" s="60"/>
    </row>
    <row r="146" spans="1:7" ht="12.75" customHeight="1">
      <c r="A146" s="56" t="s">
        <v>186</v>
      </c>
      <c r="B146" s="136" t="s">
        <v>156</v>
      </c>
      <c r="C146" s="136"/>
      <c r="D146" s="66" t="s">
        <v>3</v>
      </c>
      <c r="E146" s="67">
        <v>315.565</v>
      </c>
      <c r="F146" s="22"/>
      <c r="G146" s="47">
        <f>E146*F146</f>
        <v>0</v>
      </c>
    </row>
    <row r="147" spans="1:7" ht="12.75" customHeight="1">
      <c r="A147" s="91" t="s">
        <v>187</v>
      </c>
      <c r="B147" s="136" t="s">
        <v>157</v>
      </c>
      <c r="C147" s="136"/>
      <c r="D147" s="66" t="s">
        <v>3</v>
      </c>
      <c r="E147" s="67">
        <v>223.55100000000002</v>
      </c>
      <c r="F147" s="22"/>
      <c r="G147" s="47">
        <f>E147*F147</f>
        <v>0</v>
      </c>
    </row>
    <row r="148" spans="1:7" ht="12.75" customHeight="1">
      <c r="A148" s="58"/>
      <c r="B148" s="207" t="s">
        <v>46</v>
      </c>
      <c r="C148" s="208"/>
      <c r="D148" s="208"/>
      <c r="E148" s="13">
        <v>210.96</v>
      </c>
      <c r="F148" s="6"/>
      <c r="G148" s="60"/>
    </row>
    <row r="149" spans="1:7" ht="12.75">
      <c r="A149" s="58"/>
      <c r="B149" s="38"/>
      <c r="C149" s="10" t="s">
        <v>9</v>
      </c>
      <c r="D149" s="8"/>
      <c r="E149" s="11">
        <v>11.34</v>
      </c>
      <c r="F149" s="6"/>
      <c r="G149" s="60"/>
    </row>
    <row r="150" spans="1:7" ht="12.75">
      <c r="A150" s="58"/>
      <c r="B150" s="38"/>
      <c r="C150" s="10" t="s">
        <v>10</v>
      </c>
      <c r="D150" s="8"/>
      <c r="E150" s="11">
        <v>14.04</v>
      </c>
      <c r="F150" s="6"/>
      <c r="G150" s="60"/>
    </row>
    <row r="151" spans="1:7" ht="12.75">
      <c r="A151" s="58"/>
      <c r="B151" s="38"/>
      <c r="C151" s="10" t="s">
        <v>11</v>
      </c>
      <c r="D151" s="8"/>
      <c r="E151" s="11">
        <v>9.68</v>
      </c>
      <c r="F151" s="6"/>
      <c r="G151" s="60"/>
    </row>
    <row r="152" spans="1:7" ht="12.75">
      <c r="A152" s="58"/>
      <c r="B152" s="28"/>
      <c r="C152" s="10" t="s">
        <v>12</v>
      </c>
      <c r="D152" s="8"/>
      <c r="E152" s="11">
        <v>15.64</v>
      </c>
      <c r="F152" s="6"/>
      <c r="G152" s="60"/>
    </row>
    <row r="153" spans="1:7" ht="12.75">
      <c r="A153" s="58"/>
      <c r="B153" s="36"/>
      <c r="C153" s="10" t="s">
        <v>13</v>
      </c>
      <c r="D153" s="8"/>
      <c r="E153" s="11">
        <v>4.6</v>
      </c>
      <c r="F153" s="6"/>
      <c r="G153" s="60"/>
    </row>
    <row r="154" spans="1:7" ht="12.75">
      <c r="A154" s="58"/>
      <c r="B154" s="36"/>
      <c r="C154" s="10" t="s">
        <v>14</v>
      </c>
      <c r="D154" s="8"/>
      <c r="E154" s="11">
        <v>21.16</v>
      </c>
      <c r="F154" s="6"/>
      <c r="G154" s="60"/>
    </row>
    <row r="155" spans="1:7" ht="12.75">
      <c r="A155" s="58"/>
      <c r="B155" s="36"/>
      <c r="C155" s="10" t="s">
        <v>15</v>
      </c>
      <c r="D155" s="8"/>
      <c r="E155" s="11">
        <v>8.84</v>
      </c>
      <c r="F155" s="6"/>
      <c r="G155" s="60"/>
    </row>
    <row r="156" spans="1:7" ht="12.75">
      <c r="A156" s="58"/>
      <c r="B156" s="36"/>
      <c r="C156" s="10" t="s">
        <v>16</v>
      </c>
      <c r="D156" s="8"/>
      <c r="E156" s="11">
        <v>9.36</v>
      </c>
      <c r="F156" s="6"/>
      <c r="G156" s="60"/>
    </row>
    <row r="157" spans="1:7" ht="12.75">
      <c r="A157" s="58"/>
      <c r="B157" s="36"/>
      <c r="C157" s="10" t="s">
        <v>17</v>
      </c>
      <c r="D157" s="8"/>
      <c r="E157" s="11">
        <v>9.72</v>
      </c>
      <c r="F157" s="6"/>
      <c r="G157" s="60"/>
    </row>
    <row r="158" spans="1:7" ht="12.75">
      <c r="A158" s="58"/>
      <c r="B158" s="36"/>
      <c r="C158" s="10" t="s">
        <v>18</v>
      </c>
      <c r="D158" s="8"/>
      <c r="E158" s="11">
        <v>6.24</v>
      </c>
      <c r="F158" s="6"/>
      <c r="G158" s="60"/>
    </row>
    <row r="159" spans="1:7" ht="12.75">
      <c r="A159" s="58"/>
      <c r="B159" s="38"/>
      <c r="C159" s="10" t="s">
        <v>19</v>
      </c>
      <c r="D159" s="8"/>
      <c r="E159" s="11">
        <v>16.5</v>
      </c>
      <c r="F159" s="6"/>
      <c r="G159" s="60"/>
    </row>
    <row r="160" spans="1:7" ht="12.75">
      <c r="A160" s="58"/>
      <c r="B160" s="38"/>
      <c r="C160" s="10" t="s">
        <v>20</v>
      </c>
      <c r="D160" s="8"/>
      <c r="E160" s="11">
        <v>8.64</v>
      </c>
      <c r="F160" s="6"/>
      <c r="G160" s="60"/>
    </row>
    <row r="161" spans="1:7" ht="12.75">
      <c r="A161" s="58"/>
      <c r="B161" s="38"/>
      <c r="C161" s="10" t="s">
        <v>21</v>
      </c>
      <c r="D161" s="8"/>
      <c r="E161" s="11">
        <v>12.96</v>
      </c>
      <c r="F161" s="6"/>
      <c r="G161" s="60"/>
    </row>
    <row r="162" spans="1:7" ht="12.75">
      <c r="A162" s="58"/>
      <c r="B162" s="38"/>
      <c r="C162" s="10" t="s">
        <v>22</v>
      </c>
      <c r="D162" s="8"/>
      <c r="E162" s="11">
        <v>5.76</v>
      </c>
      <c r="F162" s="6"/>
      <c r="G162" s="60"/>
    </row>
    <row r="163" spans="1:7" ht="12.75">
      <c r="A163" s="58"/>
      <c r="B163" s="38"/>
      <c r="C163" s="10" t="s">
        <v>23</v>
      </c>
      <c r="D163" s="8"/>
      <c r="E163" s="11">
        <v>8.64</v>
      </c>
      <c r="F163" s="6"/>
      <c r="G163" s="60"/>
    </row>
    <row r="164" spans="1:7" ht="12.75">
      <c r="A164" s="58"/>
      <c r="B164" s="38"/>
      <c r="C164" s="10" t="s">
        <v>24</v>
      </c>
      <c r="D164" s="8"/>
      <c r="E164" s="11">
        <v>3.24</v>
      </c>
      <c r="F164" s="6"/>
      <c r="G164" s="60"/>
    </row>
    <row r="165" spans="1:7" ht="12.75">
      <c r="A165" s="58"/>
      <c r="B165" s="38"/>
      <c r="C165" s="10" t="s">
        <v>25</v>
      </c>
      <c r="D165" s="8"/>
      <c r="E165" s="11">
        <v>11.5</v>
      </c>
      <c r="F165" s="6"/>
      <c r="G165" s="60"/>
    </row>
    <row r="166" spans="1:7" ht="12.75">
      <c r="A166" s="58"/>
      <c r="B166" s="38"/>
      <c r="C166" s="10" t="s">
        <v>26</v>
      </c>
      <c r="D166" s="8"/>
      <c r="E166" s="11">
        <v>10.58</v>
      </c>
      <c r="F166" s="6"/>
      <c r="G166" s="60"/>
    </row>
    <row r="167" spans="1:7" ht="12.75">
      <c r="A167" s="58"/>
      <c r="B167" s="28"/>
      <c r="C167" s="10" t="s">
        <v>27</v>
      </c>
      <c r="D167" s="8"/>
      <c r="E167" s="11">
        <v>14.49</v>
      </c>
      <c r="F167" s="6"/>
      <c r="G167" s="60"/>
    </row>
    <row r="168" spans="1:7" ht="12.75">
      <c r="A168" s="58"/>
      <c r="B168" s="28"/>
      <c r="C168" s="10" t="s">
        <v>28</v>
      </c>
      <c r="D168" s="8"/>
      <c r="E168" s="11">
        <v>4.83</v>
      </c>
      <c r="F168" s="6"/>
      <c r="G168" s="60"/>
    </row>
    <row r="169" spans="1:7" ht="12.75">
      <c r="A169" s="58"/>
      <c r="B169" s="28"/>
      <c r="C169" s="10" t="s">
        <v>35</v>
      </c>
      <c r="D169" s="8"/>
      <c r="E169" s="11">
        <v>3.2</v>
      </c>
      <c r="F169" s="6"/>
      <c r="G169" s="60"/>
    </row>
    <row r="170" spans="1:7" ht="12.75" customHeight="1">
      <c r="A170" s="58"/>
      <c r="B170" s="209" t="s">
        <v>161</v>
      </c>
      <c r="C170" s="208"/>
      <c r="D170" s="8"/>
      <c r="E170" s="14">
        <v>12.591000000000001</v>
      </c>
      <c r="F170" s="6"/>
      <c r="G170" s="60"/>
    </row>
    <row r="171" spans="1:7" ht="12.75">
      <c r="A171" s="58"/>
      <c r="B171" s="28"/>
      <c r="C171" s="10" t="s">
        <v>47</v>
      </c>
      <c r="D171" s="8"/>
      <c r="E171" s="11">
        <v>12.591000000000001</v>
      </c>
      <c r="F171" s="6"/>
      <c r="G171" s="60"/>
    </row>
    <row r="172" spans="1:7" ht="12.75" customHeight="1">
      <c r="A172" s="56" t="s">
        <v>188</v>
      </c>
      <c r="B172" s="136" t="s">
        <v>158</v>
      </c>
      <c r="C172" s="136"/>
      <c r="D172" s="66" t="s">
        <v>3</v>
      </c>
      <c r="E172" s="67">
        <v>481.65040000000005</v>
      </c>
      <c r="F172" s="22"/>
      <c r="G172" s="47">
        <f>E172*F172</f>
        <v>0</v>
      </c>
    </row>
    <row r="173" spans="1:7" ht="12.75">
      <c r="A173" s="58"/>
      <c r="B173" s="77"/>
      <c r="C173" s="78" t="s">
        <v>48</v>
      </c>
      <c r="D173" s="79"/>
      <c r="E173" s="80">
        <v>150.88</v>
      </c>
      <c r="F173" s="6"/>
      <c r="G173" s="60"/>
    </row>
    <row r="174" spans="1:7" ht="12.75">
      <c r="A174" s="58"/>
      <c r="B174" s="77"/>
      <c r="C174" s="78" t="s">
        <v>49</v>
      </c>
      <c r="D174" s="79"/>
      <c r="E174" s="80">
        <v>33.576</v>
      </c>
      <c r="F174" s="6"/>
      <c r="G174" s="60"/>
    </row>
    <row r="175" spans="1:7" ht="12.75">
      <c r="A175" s="58"/>
      <c r="B175" s="77"/>
      <c r="C175" s="78" t="s">
        <v>50</v>
      </c>
      <c r="D175" s="79"/>
      <c r="E175" s="80">
        <v>297.19440000000003</v>
      </c>
      <c r="F175" s="6"/>
      <c r="G175" s="60"/>
    </row>
    <row r="176" spans="1:7" ht="24.75" customHeight="1">
      <c r="A176" s="56" t="s">
        <v>189</v>
      </c>
      <c r="B176" s="136" t="s">
        <v>331</v>
      </c>
      <c r="C176" s="136"/>
      <c r="D176" s="66" t="s">
        <v>3</v>
      </c>
      <c r="E176" s="67">
        <v>138.29399999999998</v>
      </c>
      <c r="F176" s="22"/>
      <c r="G176" s="47">
        <f>E176*F176</f>
        <v>0</v>
      </c>
    </row>
    <row r="177" spans="1:7" ht="12.75" customHeight="1">
      <c r="A177" s="56" t="s">
        <v>190</v>
      </c>
      <c r="B177" s="136" t="s">
        <v>159</v>
      </c>
      <c r="C177" s="136"/>
      <c r="D177" s="66" t="s">
        <v>3</v>
      </c>
      <c r="E177" s="67">
        <v>31.913999999999994</v>
      </c>
      <c r="F177" s="22"/>
      <c r="G177" s="47">
        <f>E177*F177</f>
        <v>0</v>
      </c>
    </row>
    <row r="178" spans="1:7" ht="29.25" customHeight="1">
      <c r="A178" s="56" t="s">
        <v>191</v>
      </c>
      <c r="B178" s="136" t="s">
        <v>160</v>
      </c>
      <c r="C178" s="136"/>
      <c r="D178" s="66" t="s">
        <v>3</v>
      </c>
      <c r="E178" s="67">
        <v>106.38</v>
      </c>
      <c r="F178" s="22"/>
      <c r="G178" s="47">
        <f>E178*F178</f>
        <v>0</v>
      </c>
    </row>
    <row r="179" spans="1:7" ht="12.75" customHeight="1">
      <c r="A179" s="56" t="s">
        <v>192</v>
      </c>
      <c r="B179" s="205" t="s">
        <v>341</v>
      </c>
      <c r="C179" s="206"/>
      <c r="D179" s="39"/>
      <c r="E179" s="40"/>
      <c r="F179" s="41"/>
      <c r="G179" s="92"/>
    </row>
    <row r="180" spans="1:7" ht="25.5">
      <c r="A180" s="93"/>
      <c r="B180" s="114" t="s">
        <v>278</v>
      </c>
      <c r="C180" s="84" t="s">
        <v>193</v>
      </c>
      <c r="D180" s="66" t="s">
        <v>4</v>
      </c>
      <c r="E180" s="67">
        <v>482.268</v>
      </c>
      <c r="F180" s="22"/>
      <c r="G180" s="47">
        <f aca="true" t="shared" si="0" ref="G180:G194">E180*F180</f>
        <v>0</v>
      </c>
    </row>
    <row r="181" spans="1:7" ht="25.5">
      <c r="A181" s="94"/>
      <c r="B181" s="114" t="s">
        <v>279</v>
      </c>
      <c r="C181" s="84" t="s">
        <v>51</v>
      </c>
      <c r="D181" s="66" t="s">
        <v>4</v>
      </c>
      <c r="E181" s="67">
        <v>34.86878</v>
      </c>
      <c r="F181" s="22"/>
      <c r="G181" s="47">
        <f t="shared" si="0"/>
        <v>0</v>
      </c>
    </row>
    <row r="182" spans="1:7" ht="12.75">
      <c r="A182" s="94"/>
      <c r="B182" s="114" t="s">
        <v>280</v>
      </c>
      <c r="C182" s="84" t="s">
        <v>194</v>
      </c>
      <c r="D182" s="66" t="s">
        <v>3</v>
      </c>
      <c r="E182" s="67">
        <v>1781.9039</v>
      </c>
      <c r="F182" s="22"/>
      <c r="G182" s="47">
        <f t="shared" si="0"/>
        <v>0</v>
      </c>
    </row>
    <row r="183" spans="1:7" ht="12.75">
      <c r="A183" s="94"/>
      <c r="B183" s="114" t="s">
        <v>281</v>
      </c>
      <c r="C183" s="84" t="s">
        <v>195</v>
      </c>
      <c r="D183" s="66" t="s">
        <v>3</v>
      </c>
      <c r="E183" s="67">
        <v>1607.56</v>
      </c>
      <c r="F183" s="22"/>
      <c r="G183" s="47">
        <f t="shared" si="0"/>
        <v>0</v>
      </c>
    </row>
    <row r="184" spans="1:7" ht="25.5">
      <c r="A184" s="94"/>
      <c r="B184" s="114" t="s">
        <v>282</v>
      </c>
      <c r="C184" s="84" t="s">
        <v>52</v>
      </c>
      <c r="D184" s="66" t="s">
        <v>3</v>
      </c>
      <c r="E184" s="67">
        <v>174.3439</v>
      </c>
      <c r="F184" s="22"/>
      <c r="G184" s="47">
        <f t="shared" si="0"/>
        <v>0</v>
      </c>
    </row>
    <row r="185" spans="1:7" ht="25.5">
      <c r="A185" s="94"/>
      <c r="B185" s="114" t="s">
        <v>283</v>
      </c>
      <c r="C185" s="84" t="s">
        <v>196</v>
      </c>
      <c r="D185" s="66" t="s">
        <v>3</v>
      </c>
      <c r="E185" s="67">
        <v>174.3439</v>
      </c>
      <c r="F185" s="22"/>
      <c r="G185" s="47">
        <f t="shared" si="0"/>
        <v>0</v>
      </c>
    </row>
    <row r="186" spans="1:7" ht="38.25">
      <c r="A186" s="94"/>
      <c r="B186" s="114" t="s">
        <v>284</v>
      </c>
      <c r="C186" s="84" t="s">
        <v>53</v>
      </c>
      <c r="D186" s="66" t="s">
        <v>3</v>
      </c>
      <c r="E186" s="67">
        <v>174.3439</v>
      </c>
      <c r="F186" s="22"/>
      <c r="G186" s="47">
        <f t="shared" si="0"/>
        <v>0</v>
      </c>
    </row>
    <row r="187" spans="1:7" ht="38.25">
      <c r="A187" s="94"/>
      <c r="B187" s="114" t="s">
        <v>285</v>
      </c>
      <c r="C187" s="84" t="s">
        <v>54</v>
      </c>
      <c r="D187" s="66" t="s">
        <v>3</v>
      </c>
      <c r="E187" s="67">
        <v>1607.56</v>
      </c>
      <c r="F187" s="22"/>
      <c r="G187" s="47">
        <f t="shared" si="0"/>
        <v>0</v>
      </c>
    </row>
    <row r="188" spans="1:7" ht="38.25">
      <c r="A188" s="94"/>
      <c r="B188" s="114" t="s">
        <v>286</v>
      </c>
      <c r="C188" s="84" t="s">
        <v>332</v>
      </c>
      <c r="D188" s="66" t="s">
        <v>3</v>
      </c>
      <c r="E188" s="67">
        <v>1607.56</v>
      </c>
      <c r="F188" s="22"/>
      <c r="G188" s="47">
        <f t="shared" si="0"/>
        <v>0</v>
      </c>
    </row>
    <row r="189" spans="1:7" ht="25.5">
      <c r="A189" s="94"/>
      <c r="B189" s="114" t="s">
        <v>287</v>
      </c>
      <c r="C189" s="84" t="s">
        <v>55</v>
      </c>
      <c r="D189" s="66" t="s">
        <v>44</v>
      </c>
      <c r="E189" s="67">
        <v>11285</v>
      </c>
      <c r="F189" s="22"/>
      <c r="G189" s="47">
        <f t="shared" si="0"/>
        <v>0</v>
      </c>
    </row>
    <row r="190" spans="1:7" ht="12.75">
      <c r="A190" s="94"/>
      <c r="B190" s="114" t="s">
        <v>288</v>
      </c>
      <c r="C190" s="84" t="s">
        <v>56</v>
      </c>
      <c r="D190" s="66" t="s">
        <v>44</v>
      </c>
      <c r="E190" s="67">
        <v>1697.21</v>
      </c>
      <c r="F190" s="22"/>
      <c r="G190" s="47">
        <f t="shared" si="0"/>
        <v>0</v>
      </c>
    </row>
    <row r="191" spans="1:7" ht="25.5">
      <c r="A191" s="94"/>
      <c r="B191" s="114" t="s">
        <v>289</v>
      </c>
      <c r="C191" s="84" t="s">
        <v>343</v>
      </c>
      <c r="D191" s="66" t="s">
        <v>44</v>
      </c>
      <c r="E191" s="67">
        <v>482.27</v>
      </c>
      <c r="F191" s="22"/>
      <c r="G191" s="47">
        <f>E191*F191</f>
        <v>0</v>
      </c>
    </row>
    <row r="192" spans="1:7" ht="25.5">
      <c r="A192" s="94"/>
      <c r="B192" s="114" t="s">
        <v>290</v>
      </c>
      <c r="C192" s="84" t="s">
        <v>57</v>
      </c>
      <c r="D192" s="66" t="s">
        <v>3</v>
      </c>
      <c r="E192" s="67">
        <v>1607.56</v>
      </c>
      <c r="F192" s="22"/>
      <c r="G192" s="47">
        <f t="shared" si="0"/>
        <v>0</v>
      </c>
    </row>
    <row r="193" spans="1:7" ht="25.5">
      <c r="A193" s="94"/>
      <c r="B193" s="114" t="s">
        <v>342</v>
      </c>
      <c r="C193" s="85" t="s">
        <v>58</v>
      </c>
      <c r="D193" s="70" t="s">
        <v>3</v>
      </c>
      <c r="E193" s="71">
        <v>43.83</v>
      </c>
      <c r="F193" s="43"/>
      <c r="G193" s="57">
        <f t="shared" si="0"/>
        <v>0</v>
      </c>
    </row>
    <row r="194" spans="1:7" ht="12.75" customHeight="1">
      <c r="A194" s="56" t="s">
        <v>205</v>
      </c>
      <c r="B194" s="136" t="s">
        <v>197</v>
      </c>
      <c r="C194" s="136"/>
      <c r="D194" s="66" t="s">
        <v>3</v>
      </c>
      <c r="E194" s="67">
        <v>238.11</v>
      </c>
      <c r="F194" s="22"/>
      <c r="G194" s="47">
        <f t="shared" si="0"/>
        <v>0</v>
      </c>
    </row>
    <row r="195" spans="1:7" ht="12.75">
      <c r="A195" s="93"/>
      <c r="B195" s="23"/>
      <c r="C195" s="24" t="s">
        <v>59</v>
      </c>
      <c r="D195" s="24"/>
      <c r="E195" s="26">
        <v>5.55</v>
      </c>
      <c r="F195" s="27"/>
      <c r="G195" s="59"/>
    </row>
    <row r="196" spans="1:7" ht="12.75">
      <c r="A196" s="94"/>
      <c r="B196" s="28"/>
      <c r="C196" s="10" t="s">
        <v>60</v>
      </c>
      <c r="D196" s="8"/>
      <c r="E196" s="11">
        <v>5.6</v>
      </c>
      <c r="F196" s="6"/>
      <c r="G196" s="60"/>
    </row>
    <row r="197" spans="1:7" ht="25.5">
      <c r="A197" s="94"/>
      <c r="B197" s="28"/>
      <c r="C197" s="10" t="s">
        <v>61</v>
      </c>
      <c r="D197" s="8"/>
      <c r="E197" s="11">
        <v>69</v>
      </c>
      <c r="F197" s="6"/>
      <c r="G197" s="60"/>
    </row>
    <row r="198" spans="1:7" ht="12.75">
      <c r="A198" s="94"/>
      <c r="B198" s="28"/>
      <c r="C198" s="10" t="s">
        <v>62</v>
      </c>
      <c r="D198" s="8"/>
      <c r="E198" s="11">
        <v>13.65</v>
      </c>
      <c r="F198" s="6"/>
      <c r="G198" s="60"/>
    </row>
    <row r="199" spans="1:7" ht="12.75">
      <c r="A199" s="94"/>
      <c r="B199" s="28"/>
      <c r="C199" s="10" t="s">
        <v>63</v>
      </c>
      <c r="D199" s="8"/>
      <c r="E199" s="11">
        <v>5.17</v>
      </c>
      <c r="F199" s="6"/>
      <c r="G199" s="60"/>
    </row>
    <row r="200" spans="1:7" ht="12.75">
      <c r="A200" s="94"/>
      <c r="B200" s="28"/>
      <c r="C200" s="10" t="s">
        <v>64</v>
      </c>
      <c r="D200" s="8"/>
      <c r="E200" s="11">
        <v>25.85</v>
      </c>
      <c r="F200" s="6"/>
      <c r="G200" s="60"/>
    </row>
    <row r="201" spans="1:7" ht="12.75">
      <c r="A201" s="94"/>
      <c r="B201" s="28"/>
      <c r="C201" s="10" t="s">
        <v>65</v>
      </c>
      <c r="D201" s="8"/>
      <c r="E201" s="11">
        <v>6.27</v>
      </c>
      <c r="F201" s="6"/>
      <c r="G201" s="60"/>
    </row>
    <row r="202" spans="1:7" ht="12.75">
      <c r="A202" s="94"/>
      <c r="B202" s="28"/>
      <c r="C202" s="10" t="s">
        <v>66</v>
      </c>
      <c r="D202" s="8"/>
      <c r="E202" s="11">
        <v>6.9</v>
      </c>
      <c r="F202" s="6"/>
      <c r="G202" s="60"/>
    </row>
    <row r="203" spans="1:7" ht="12.75">
      <c r="A203" s="94"/>
      <c r="B203" s="28"/>
      <c r="C203" s="10" t="s">
        <v>67</v>
      </c>
      <c r="D203" s="8"/>
      <c r="E203" s="11">
        <v>3.45</v>
      </c>
      <c r="F203" s="6"/>
      <c r="G203" s="60"/>
    </row>
    <row r="204" spans="1:7" ht="12.75">
      <c r="A204" s="94"/>
      <c r="B204" s="28"/>
      <c r="C204" s="10" t="s">
        <v>68</v>
      </c>
      <c r="D204" s="8"/>
      <c r="E204" s="11">
        <v>4.17</v>
      </c>
      <c r="F204" s="6"/>
      <c r="G204" s="60"/>
    </row>
    <row r="205" spans="1:7" ht="12.75">
      <c r="A205" s="94"/>
      <c r="B205" s="28"/>
      <c r="C205" s="10" t="s">
        <v>69</v>
      </c>
      <c r="D205" s="8"/>
      <c r="E205" s="11">
        <v>3.6</v>
      </c>
      <c r="F205" s="6"/>
      <c r="G205" s="60"/>
    </row>
    <row r="206" spans="1:7" ht="12.75">
      <c r="A206" s="94"/>
      <c r="B206" s="28"/>
      <c r="C206" s="10" t="s">
        <v>70</v>
      </c>
      <c r="D206" s="8"/>
      <c r="E206" s="11">
        <v>77.7</v>
      </c>
      <c r="F206" s="6"/>
      <c r="G206" s="60"/>
    </row>
    <row r="207" spans="1:7" ht="12.75">
      <c r="A207" s="95"/>
      <c r="B207" s="29"/>
      <c r="C207" s="30" t="s">
        <v>71</v>
      </c>
      <c r="D207" s="30"/>
      <c r="E207" s="32">
        <v>11.2</v>
      </c>
      <c r="F207" s="33"/>
      <c r="G207" s="61"/>
    </row>
    <row r="208" spans="1:7" ht="12.75" customHeight="1">
      <c r="A208" s="56" t="s">
        <v>206</v>
      </c>
      <c r="B208" s="136" t="s">
        <v>198</v>
      </c>
      <c r="C208" s="136"/>
      <c r="D208" s="66" t="s">
        <v>44</v>
      </c>
      <c r="E208" s="67">
        <v>4577.78</v>
      </c>
      <c r="F208" s="22"/>
      <c r="G208" s="47">
        <f>E208*F208</f>
        <v>0</v>
      </c>
    </row>
    <row r="209" spans="1:7" ht="12.75" customHeight="1">
      <c r="A209" s="56" t="s">
        <v>207</v>
      </c>
      <c r="B209" s="136" t="s">
        <v>199</v>
      </c>
      <c r="C209" s="136"/>
      <c r="D209" s="66" t="s">
        <v>44</v>
      </c>
      <c r="E209" s="67">
        <v>62</v>
      </c>
      <c r="F209" s="22"/>
      <c r="G209" s="47">
        <f>E209*F209</f>
        <v>0</v>
      </c>
    </row>
    <row r="210" spans="1:7" ht="12.75" customHeight="1">
      <c r="A210" s="56" t="s">
        <v>208</v>
      </c>
      <c r="B210" s="136" t="s">
        <v>200</v>
      </c>
      <c r="C210" s="136"/>
      <c r="D210" s="66" t="s">
        <v>4</v>
      </c>
      <c r="E210" s="67">
        <v>27.502000000000002</v>
      </c>
      <c r="F210" s="22"/>
      <c r="G210" s="47">
        <f>E210*F210</f>
        <v>0</v>
      </c>
    </row>
    <row r="211" spans="1:7" ht="12.75">
      <c r="A211" s="93"/>
      <c r="B211" s="23"/>
      <c r="C211" s="24" t="s">
        <v>59</v>
      </c>
      <c r="D211" s="24"/>
      <c r="E211" s="26">
        <v>0.666</v>
      </c>
      <c r="F211" s="27"/>
      <c r="G211" s="59"/>
    </row>
    <row r="212" spans="1:7" ht="12.75">
      <c r="A212" s="94"/>
      <c r="B212" s="28"/>
      <c r="C212" s="10" t="s">
        <v>60</v>
      </c>
      <c r="D212" s="8"/>
      <c r="E212" s="11">
        <v>0.6719999999999999</v>
      </c>
      <c r="F212" s="6"/>
      <c r="G212" s="60"/>
    </row>
    <row r="213" spans="1:7" ht="25.5">
      <c r="A213" s="94"/>
      <c r="B213" s="28"/>
      <c r="C213" s="10" t="s">
        <v>61</v>
      </c>
      <c r="D213" s="8"/>
      <c r="E213" s="11">
        <v>8.28</v>
      </c>
      <c r="F213" s="6"/>
      <c r="G213" s="60"/>
    </row>
    <row r="214" spans="1:7" ht="12.75">
      <c r="A214" s="94"/>
      <c r="B214" s="28"/>
      <c r="C214" s="10" t="s">
        <v>62</v>
      </c>
      <c r="D214" s="8"/>
      <c r="E214" s="11">
        <v>1.6380000000000001</v>
      </c>
      <c r="F214" s="6"/>
      <c r="G214" s="60"/>
    </row>
    <row r="215" spans="1:7" ht="12.75">
      <c r="A215" s="94"/>
      <c r="B215" s="28"/>
      <c r="C215" s="10" t="s">
        <v>63</v>
      </c>
      <c r="D215" s="8"/>
      <c r="E215" s="11">
        <v>0.564</v>
      </c>
      <c r="F215" s="6"/>
      <c r="G215" s="60"/>
    </row>
    <row r="216" spans="1:7" ht="12.75">
      <c r="A216" s="94"/>
      <c r="B216" s="28"/>
      <c r="C216" s="10" t="s">
        <v>64</v>
      </c>
      <c r="D216" s="8"/>
      <c r="E216" s="11">
        <v>2.82</v>
      </c>
      <c r="F216" s="6"/>
      <c r="G216" s="60"/>
    </row>
    <row r="217" spans="1:7" ht="12.75">
      <c r="A217" s="94"/>
      <c r="B217" s="28"/>
      <c r="C217" s="10" t="s">
        <v>65</v>
      </c>
      <c r="D217" s="8"/>
      <c r="E217" s="11">
        <v>0.684</v>
      </c>
      <c r="F217" s="6"/>
      <c r="G217" s="60"/>
    </row>
    <row r="218" spans="1:7" ht="12.75">
      <c r="A218" s="94"/>
      <c r="B218" s="28"/>
      <c r="C218" s="10" t="s">
        <v>66</v>
      </c>
      <c r="D218" s="8"/>
      <c r="E218" s="11">
        <v>0.575</v>
      </c>
      <c r="F218" s="6"/>
      <c r="G218" s="60"/>
    </row>
    <row r="219" spans="1:7" ht="12.75">
      <c r="A219" s="94"/>
      <c r="B219" s="28"/>
      <c r="C219" s="10" t="s">
        <v>67</v>
      </c>
      <c r="D219" s="8"/>
      <c r="E219" s="11">
        <v>0.2875</v>
      </c>
      <c r="F219" s="6"/>
      <c r="G219" s="60"/>
    </row>
    <row r="220" spans="1:7" ht="12.75">
      <c r="A220" s="94"/>
      <c r="B220" s="28"/>
      <c r="C220" s="10" t="s">
        <v>68</v>
      </c>
      <c r="D220" s="8"/>
      <c r="E220" s="11">
        <v>0.3475</v>
      </c>
      <c r="F220" s="6"/>
      <c r="G220" s="60"/>
    </row>
    <row r="221" spans="1:7" ht="12.75">
      <c r="A221" s="94"/>
      <c r="B221" s="28"/>
      <c r="C221" s="10" t="s">
        <v>69</v>
      </c>
      <c r="D221" s="8"/>
      <c r="E221" s="11">
        <v>0.3</v>
      </c>
      <c r="F221" s="6"/>
      <c r="G221" s="60"/>
    </row>
    <row r="222" spans="1:7" ht="12.75">
      <c r="A222" s="94"/>
      <c r="B222" s="28"/>
      <c r="C222" s="10" t="s">
        <v>70</v>
      </c>
      <c r="D222" s="8"/>
      <c r="E222" s="11">
        <v>9.324</v>
      </c>
      <c r="F222" s="6"/>
      <c r="G222" s="60"/>
    </row>
    <row r="223" spans="1:7" ht="12.75">
      <c r="A223" s="95"/>
      <c r="B223" s="29"/>
      <c r="C223" s="30" t="s">
        <v>71</v>
      </c>
      <c r="D223" s="30"/>
      <c r="E223" s="32">
        <v>1.3439999999999999</v>
      </c>
      <c r="F223" s="33"/>
      <c r="G223" s="61"/>
    </row>
    <row r="224" spans="1:7" ht="12.75" customHeight="1">
      <c r="A224" s="56" t="s">
        <v>209</v>
      </c>
      <c r="B224" s="203" t="s">
        <v>201</v>
      </c>
      <c r="C224" s="204" t="s">
        <v>72</v>
      </c>
      <c r="D224" s="66" t="s">
        <v>3</v>
      </c>
      <c r="E224" s="67">
        <v>334.232</v>
      </c>
      <c r="F224" s="22"/>
      <c r="G224" s="47">
        <f>E224*F224</f>
        <v>0</v>
      </c>
    </row>
    <row r="225" spans="1:7" ht="12.75">
      <c r="A225" s="93"/>
      <c r="B225" s="23"/>
      <c r="C225" s="24" t="s">
        <v>73</v>
      </c>
      <c r="D225" s="25"/>
      <c r="E225" s="62">
        <v>19.84</v>
      </c>
      <c r="F225" s="27"/>
      <c r="G225" s="59"/>
    </row>
    <row r="226" spans="1:7" ht="12.75">
      <c r="A226" s="94"/>
      <c r="B226" s="28"/>
      <c r="C226" s="10" t="s">
        <v>74</v>
      </c>
      <c r="D226" s="8"/>
      <c r="E226" s="9">
        <v>19.84</v>
      </c>
      <c r="F226" s="6"/>
      <c r="G226" s="60"/>
    </row>
    <row r="227" spans="1:7" ht="12.75">
      <c r="A227" s="94"/>
      <c r="B227" s="28"/>
      <c r="C227" s="10" t="s">
        <v>75</v>
      </c>
      <c r="D227" s="8"/>
      <c r="E227" s="9">
        <v>9.92</v>
      </c>
      <c r="F227" s="6"/>
      <c r="G227" s="60"/>
    </row>
    <row r="228" spans="1:7" ht="12.75">
      <c r="A228" s="94"/>
      <c r="B228" s="28"/>
      <c r="C228" s="10" t="s">
        <v>76</v>
      </c>
      <c r="D228" s="8"/>
      <c r="E228" s="9">
        <v>9.92</v>
      </c>
      <c r="F228" s="6"/>
      <c r="G228" s="60"/>
    </row>
    <row r="229" spans="1:7" ht="12.75">
      <c r="A229" s="94"/>
      <c r="B229" s="28"/>
      <c r="C229" s="10" t="s">
        <v>77</v>
      </c>
      <c r="D229" s="8"/>
      <c r="E229" s="9">
        <v>9.92</v>
      </c>
      <c r="F229" s="6"/>
      <c r="G229" s="60"/>
    </row>
    <row r="230" spans="1:7" ht="12.75">
      <c r="A230" s="94"/>
      <c r="B230" s="28"/>
      <c r="C230" s="10" t="s">
        <v>78</v>
      </c>
      <c r="D230" s="8"/>
      <c r="E230" s="9">
        <v>9.92</v>
      </c>
      <c r="F230" s="6"/>
      <c r="G230" s="60"/>
    </row>
    <row r="231" spans="1:7" ht="12.75">
      <c r="A231" s="94"/>
      <c r="B231" s="28"/>
      <c r="C231" s="10" t="s">
        <v>79</v>
      </c>
      <c r="D231" s="8"/>
      <c r="E231" s="9">
        <v>9.92</v>
      </c>
      <c r="F231" s="6"/>
      <c r="G231" s="60"/>
    </row>
    <row r="232" spans="1:7" ht="12.75">
      <c r="A232" s="94"/>
      <c r="B232" s="28"/>
      <c r="C232" s="10" t="s">
        <v>80</v>
      </c>
      <c r="D232" s="8"/>
      <c r="E232" s="9">
        <v>3.3280000000000003</v>
      </c>
      <c r="F232" s="6"/>
      <c r="G232" s="60"/>
    </row>
    <row r="233" spans="1:7" ht="12.75">
      <c r="A233" s="94"/>
      <c r="B233" s="28"/>
      <c r="C233" s="10" t="s">
        <v>81</v>
      </c>
      <c r="D233" s="8"/>
      <c r="E233" s="9">
        <v>24.992</v>
      </c>
      <c r="F233" s="6"/>
      <c r="G233" s="60"/>
    </row>
    <row r="234" spans="1:7" ht="12.75">
      <c r="A234" s="94"/>
      <c r="B234" s="28"/>
      <c r="C234" s="10" t="s">
        <v>82</v>
      </c>
      <c r="D234" s="8"/>
      <c r="E234" s="9">
        <v>3.3280000000000003</v>
      </c>
      <c r="F234" s="6"/>
      <c r="G234" s="60"/>
    </row>
    <row r="235" spans="1:7" ht="12.75">
      <c r="A235" s="94"/>
      <c r="B235" s="28"/>
      <c r="C235" s="10" t="s">
        <v>83</v>
      </c>
      <c r="D235" s="8"/>
      <c r="E235" s="9">
        <v>25.212000000000003</v>
      </c>
      <c r="F235" s="6"/>
      <c r="G235" s="60"/>
    </row>
    <row r="236" spans="1:7" ht="12.75">
      <c r="A236" s="94"/>
      <c r="B236" s="28"/>
      <c r="C236" s="10" t="s">
        <v>84</v>
      </c>
      <c r="D236" s="8"/>
      <c r="E236" s="9">
        <v>1.6640000000000001</v>
      </c>
      <c r="F236" s="6"/>
      <c r="G236" s="60"/>
    </row>
    <row r="237" spans="1:7" ht="12.75">
      <c r="A237" s="94"/>
      <c r="B237" s="28"/>
      <c r="C237" s="10" t="s">
        <v>85</v>
      </c>
      <c r="D237" s="8"/>
      <c r="E237" s="9">
        <v>12.914000000000001</v>
      </c>
      <c r="F237" s="6"/>
      <c r="G237" s="60"/>
    </row>
    <row r="238" spans="1:7" ht="12.75">
      <c r="A238" s="94"/>
      <c r="B238" s="28"/>
      <c r="C238" s="10" t="s">
        <v>86</v>
      </c>
      <c r="D238" s="8"/>
      <c r="E238" s="9">
        <v>31.344</v>
      </c>
      <c r="F238" s="6"/>
      <c r="G238" s="60"/>
    </row>
    <row r="239" spans="1:7" ht="12.75">
      <c r="A239" s="94"/>
      <c r="B239" s="28"/>
      <c r="C239" s="10" t="s">
        <v>87</v>
      </c>
      <c r="D239" s="8"/>
      <c r="E239" s="9">
        <v>19.84</v>
      </c>
      <c r="F239" s="6"/>
      <c r="G239" s="60"/>
    </row>
    <row r="240" spans="1:7" ht="12.75">
      <c r="A240" s="94"/>
      <c r="B240" s="28"/>
      <c r="C240" s="10" t="s">
        <v>88</v>
      </c>
      <c r="D240" s="8"/>
      <c r="E240" s="9">
        <v>19.84</v>
      </c>
      <c r="F240" s="6"/>
      <c r="G240" s="60"/>
    </row>
    <row r="241" spans="1:7" ht="12.75">
      <c r="A241" s="94"/>
      <c r="B241" s="28"/>
      <c r="C241" s="10" t="s">
        <v>89</v>
      </c>
      <c r="D241" s="8"/>
      <c r="E241" s="9">
        <v>49.6</v>
      </c>
      <c r="F241" s="6"/>
      <c r="G241" s="60"/>
    </row>
    <row r="242" spans="1:7" ht="12.75">
      <c r="A242" s="94"/>
      <c r="B242" s="28"/>
      <c r="C242" s="10" t="s">
        <v>90</v>
      </c>
      <c r="D242" s="8"/>
      <c r="E242" s="9">
        <v>31.5</v>
      </c>
      <c r="F242" s="6"/>
      <c r="G242" s="60"/>
    </row>
    <row r="243" spans="1:7" ht="12.75">
      <c r="A243" s="94"/>
      <c r="B243" s="28"/>
      <c r="C243" s="10" t="s">
        <v>91</v>
      </c>
      <c r="D243" s="8"/>
      <c r="E243" s="9">
        <v>4.5</v>
      </c>
      <c r="F243" s="6"/>
      <c r="G243" s="60"/>
    </row>
    <row r="244" spans="1:7" ht="12.75">
      <c r="A244" s="94"/>
      <c r="B244" s="28"/>
      <c r="C244" s="10" t="s">
        <v>92</v>
      </c>
      <c r="D244" s="8"/>
      <c r="E244" s="9">
        <v>4.5</v>
      </c>
      <c r="F244" s="6"/>
      <c r="G244" s="60"/>
    </row>
    <row r="245" spans="1:7" ht="12.75">
      <c r="A245" s="94"/>
      <c r="B245" s="28"/>
      <c r="C245" s="10" t="s">
        <v>93</v>
      </c>
      <c r="D245" s="8"/>
      <c r="E245" s="9">
        <v>8.26</v>
      </c>
      <c r="F245" s="6"/>
      <c r="G245" s="60"/>
    </row>
    <row r="246" spans="1:7" ht="12.75">
      <c r="A246" s="95"/>
      <c r="B246" s="29"/>
      <c r="C246" s="30" t="s">
        <v>94</v>
      </c>
      <c r="D246" s="31"/>
      <c r="E246" s="63">
        <v>4.13</v>
      </c>
      <c r="F246" s="33"/>
      <c r="G246" s="61"/>
    </row>
    <row r="247" spans="1:7" ht="12.75" customHeight="1">
      <c r="A247" s="56" t="s">
        <v>210</v>
      </c>
      <c r="B247" s="203" t="s">
        <v>202</v>
      </c>
      <c r="C247" s="204"/>
      <c r="D247" s="66" t="s">
        <v>44</v>
      </c>
      <c r="E247" s="67">
        <v>4519.74</v>
      </c>
      <c r="F247" s="22"/>
      <c r="G247" s="47">
        <f>E247*F247</f>
        <v>0</v>
      </c>
    </row>
    <row r="248" spans="1:7" ht="12.75" customHeight="1">
      <c r="A248" s="56" t="s">
        <v>211</v>
      </c>
      <c r="B248" s="203" t="s">
        <v>203</v>
      </c>
      <c r="C248" s="204"/>
      <c r="D248" s="66" t="s">
        <v>44</v>
      </c>
      <c r="E248" s="67">
        <v>62.2</v>
      </c>
      <c r="F248" s="22"/>
      <c r="G248" s="47">
        <f>E248*F248</f>
        <v>0</v>
      </c>
    </row>
    <row r="249" spans="1:7" ht="12.75" customHeight="1">
      <c r="A249" s="56" t="s">
        <v>212</v>
      </c>
      <c r="B249" s="203" t="s">
        <v>204</v>
      </c>
      <c r="C249" s="204"/>
      <c r="D249" s="66" t="s">
        <v>44</v>
      </c>
      <c r="E249" s="67">
        <v>188.6</v>
      </c>
      <c r="F249" s="22"/>
      <c r="G249" s="47">
        <f>E249*F249</f>
        <v>0</v>
      </c>
    </row>
    <row r="250" spans="1:7" ht="12.75" customHeight="1">
      <c r="A250" s="56" t="s">
        <v>213</v>
      </c>
      <c r="B250" s="203" t="s">
        <v>325</v>
      </c>
      <c r="C250" s="204"/>
      <c r="D250" s="66" t="s">
        <v>4</v>
      </c>
      <c r="E250" s="67">
        <v>29.937775000000002</v>
      </c>
      <c r="F250" s="22"/>
      <c r="G250" s="47">
        <f>E250*F250</f>
        <v>0</v>
      </c>
    </row>
    <row r="251" spans="1:7" ht="12.75">
      <c r="A251" s="93"/>
      <c r="B251" s="23"/>
      <c r="C251" s="24" t="s">
        <v>73</v>
      </c>
      <c r="D251" s="25"/>
      <c r="E251" s="62">
        <v>1.9840000000000004</v>
      </c>
      <c r="F251" s="27"/>
      <c r="G251" s="59"/>
    </row>
    <row r="252" spans="1:7" ht="12.75">
      <c r="A252" s="94"/>
      <c r="B252" s="28"/>
      <c r="C252" s="10" t="s">
        <v>74</v>
      </c>
      <c r="D252" s="8"/>
      <c r="E252" s="9">
        <v>1.9840000000000004</v>
      </c>
      <c r="F252" s="6"/>
      <c r="G252" s="60"/>
    </row>
    <row r="253" spans="1:7" ht="12.75">
      <c r="A253" s="94"/>
      <c r="B253" s="28"/>
      <c r="C253" s="10" t="s">
        <v>75</v>
      </c>
      <c r="D253" s="8"/>
      <c r="E253" s="9">
        <v>0.9920000000000002</v>
      </c>
      <c r="F253" s="6"/>
      <c r="G253" s="60"/>
    </row>
    <row r="254" spans="1:7" ht="12.75">
      <c r="A254" s="94"/>
      <c r="B254" s="28"/>
      <c r="C254" s="10" t="s">
        <v>76</v>
      </c>
      <c r="D254" s="8"/>
      <c r="E254" s="9">
        <v>0.9920000000000002</v>
      </c>
      <c r="F254" s="6"/>
      <c r="G254" s="60"/>
    </row>
    <row r="255" spans="1:7" ht="12.75">
      <c r="A255" s="94"/>
      <c r="B255" s="28"/>
      <c r="C255" s="10" t="s">
        <v>77</v>
      </c>
      <c r="D255" s="8"/>
      <c r="E255" s="9">
        <v>0.9920000000000002</v>
      </c>
      <c r="F255" s="6"/>
      <c r="G255" s="60"/>
    </row>
    <row r="256" spans="1:7" ht="12.75">
      <c r="A256" s="94"/>
      <c r="B256" s="28"/>
      <c r="C256" s="10" t="s">
        <v>78</v>
      </c>
      <c r="D256" s="8"/>
      <c r="E256" s="9">
        <v>0.9920000000000002</v>
      </c>
      <c r="F256" s="6"/>
      <c r="G256" s="60"/>
    </row>
    <row r="257" spans="1:7" ht="12.75">
      <c r="A257" s="94"/>
      <c r="B257" s="28"/>
      <c r="C257" s="10" t="s">
        <v>79</v>
      </c>
      <c r="D257" s="8"/>
      <c r="E257" s="9">
        <v>0.9920000000000002</v>
      </c>
      <c r="F257" s="6"/>
      <c r="G257" s="60"/>
    </row>
    <row r="258" spans="1:7" ht="12.75">
      <c r="A258" s="94"/>
      <c r="B258" s="28"/>
      <c r="C258" s="10" t="s">
        <v>80</v>
      </c>
      <c r="D258" s="8"/>
      <c r="E258" s="9">
        <v>0.3328000000000001</v>
      </c>
      <c r="F258" s="6"/>
      <c r="G258" s="60"/>
    </row>
    <row r="259" spans="1:7" ht="12.75">
      <c r="A259" s="94"/>
      <c r="B259" s="28"/>
      <c r="C259" s="10" t="s">
        <v>81</v>
      </c>
      <c r="D259" s="8"/>
      <c r="E259" s="9">
        <v>1.704</v>
      </c>
      <c r="F259" s="6"/>
      <c r="G259" s="60"/>
    </row>
    <row r="260" spans="1:7" ht="12.75">
      <c r="A260" s="94"/>
      <c r="B260" s="28"/>
      <c r="C260" s="10" t="s">
        <v>82</v>
      </c>
      <c r="D260" s="8"/>
      <c r="E260" s="9">
        <v>0.3328000000000001</v>
      </c>
      <c r="F260" s="6"/>
      <c r="G260" s="60"/>
    </row>
    <row r="261" spans="1:7" ht="12.75">
      <c r="A261" s="94"/>
      <c r="B261" s="28"/>
      <c r="C261" s="10" t="s">
        <v>83</v>
      </c>
      <c r="D261" s="8"/>
      <c r="E261" s="9">
        <v>1.719</v>
      </c>
      <c r="F261" s="6"/>
      <c r="G261" s="60"/>
    </row>
    <row r="262" spans="1:7" ht="12.75">
      <c r="A262" s="94"/>
      <c r="B262" s="28"/>
      <c r="C262" s="10" t="s">
        <v>84</v>
      </c>
      <c r="D262" s="8"/>
      <c r="E262" s="9">
        <v>0.16640000000000005</v>
      </c>
      <c r="F262" s="6"/>
      <c r="G262" s="60"/>
    </row>
    <row r="263" spans="1:7" ht="12.75">
      <c r="A263" s="94"/>
      <c r="B263" s="28"/>
      <c r="C263" s="10" t="s">
        <v>85</v>
      </c>
      <c r="D263" s="8"/>
      <c r="E263" s="9">
        <v>0.8805</v>
      </c>
      <c r="F263" s="6"/>
      <c r="G263" s="60"/>
    </row>
    <row r="264" spans="1:7" ht="12.75">
      <c r="A264" s="94"/>
      <c r="B264" s="28"/>
      <c r="C264" s="10" t="s">
        <v>86</v>
      </c>
      <c r="D264" s="8"/>
      <c r="E264" s="9">
        <v>3.1344000000000003</v>
      </c>
      <c r="F264" s="6"/>
      <c r="G264" s="60"/>
    </row>
    <row r="265" spans="1:7" ht="12.75">
      <c r="A265" s="94"/>
      <c r="B265" s="28"/>
      <c r="C265" s="10" t="s">
        <v>87</v>
      </c>
      <c r="D265" s="8"/>
      <c r="E265" s="9">
        <v>1.9840000000000004</v>
      </c>
      <c r="F265" s="6"/>
      <c r="G265" s="60"/>
    </row>
    <row r="266" spans="1:7" ht="12.75">
      <c r="A266" s="94"/>
      <c r="B266" s="64"/>
      <c r="C266" s="10" t="s">
        <v>88</v>
      </c>
      <c r="D266" s="8"/>
      <c r="E266" s="9">
        <v>1.9840000000000004</v>
      </c>
      <c r="F266" s="6"/>
      <c r="G266" s="60"/>
    </row>
    <row r="267" spans="1:7" ht="12.75">
      <c r="A267" s="94"/>
      <c r="B267" s="28"/>
      <c r="C267" s="10" t="s">
        <v>89</v>
      </c>
      <c r="D267" s="8"/>
      <c r="E267" s="9">
        <v>4.96</v>
      </c>
      <c r="F267" s="6"/>
      <c r="G267" s="60"/>
    </row>
    <row r="268" spans="1:7" ht="12.75">
      <c r="A268" s="94"/>
      <c r="B268" s="28"/>
      <c r="C268" s="10" t="s">
        <v>90</v>
      </c>
      <c r="D268" s="8"/>
      <c r="E268" s="9">
        <v>2.3625</v>
      </c>
      <c r="F268" s="6"/>
      <c r="G268" s="60"/>
    </row>
    <row r="269" spans="1:7" ht="12.75">
      <c r="A269" s="94"/>
      <c r="B269" s="28"/>
      <c r="C269" s="10" t="s">
        <v>91</v>
      </c>
      <c r="D269" s="8"/>
      <c r="E269" s="9">
        <v>0.3375</v>
      </c>
      <c r="F269" s="6"/>
      <c r="G269" s="60"/>
    </row>
    <row r="270" spans="1:7" ht="12.75">
      <c r="A270" s="94"/>
      <c r="B270" s="28"/>
      <c r="C270" s="10" t="s">
        <v>92</v>
      </c>
      <c r="D270" s="8"/>
      <c r="E270" s="9">
        <v>0.3375</v>
      </c>
      <c r="F270" s="6"/>
      <c r="G270" s="60"/>
    </row>
    <row r="271" spans="1:7" ht="12.75">
      <c r="A271" s="94"/>
      <c r="B271" s="28"/>
      <c r="C271" s="10" t="s">
        <v>93</v>
      </c>
      <c r="D271" s="8"/>
      <c r="E271" s="9">
        <v>0.51625</v>
      </c>
      <c r="F271" s="6"/>
      <c r="G271" s="60"/>
    </row>
    <row r="272" spans="1:7" ht="12.75">
      <c r="A272" s="95"/>
      <c r="B272" s="29"/>
      <c r="C272" s="30" t="s">
        <v>94</v>
      </c>
      <c r="D272" s="31"/>
      <c r="E272" s="63">
        <v>0.258125</v>
      </c>
      <c r="F272" s="33"/>
      <c r="G272" s="61"/>
    </row>
    <row r="273" spans="1:7" ht="12.75" customHeight="1">
      <c r="A273" s="56" t="s">
        <v>218</v>
      </c>
      <c r="B273" s="203" t="s">
        <v>216</v>
      </c>
      <c r="C273" s="204" t="s">
        <v>72</v>
      </c>
      <c r="D273" s="66" t="s">
        <v>3</v>
      </c>
      <c r="E273" s="67">
        <v>5.7</v>
      </c>
      <c r="F273" s="22"/>
      <c r="G273" s="47">
        <f aca="true" t="shared" si="1" ref="G273:G282">E273*F273</f>
        <v>0</v>
      </c>
    </row>
    <row r="274" spans="1:7" ht="12.75" customHeight="1">
      <c r="A274" s="56" t="s">
        <v>219</v>
      </c>
      <c r="B274" s="203" t="s">
        <v>326</v>
      </c>
      <c r="C274" s="204" t="s">
        <v>72</v>
      </c>
      <c r="D274" s="66" t="s">
        <v>4</v>
      </c>
      <c r="E274" s="67">
        <v>0.513</v>
      </c>
      <c r="F274" s="22"/>
      <c r="G274" s="47">
        <f t="shared" si="1"/>
        <v>0</v>
      </c>
    </row>
    <row r="275" spans="1:7" ht="12.75" customHeight="1">
      <c r="A275" s="56" t="s">
        <v>220</v>
      </c>
      <c r="B275" s="203" t="s">
        <v>214</v>
      </c>
      <c r="C275" s="204" t="s">
        <v>72</v>
      </c>
      <c r="D275" s="66" t="s">
        <v>3</v>
      </c>
      <c r="E275" s="67">
        <v>7.41</v>
      </c>
      <c r="F275" s="22"/>
      <c r="G275" s="47">
        <f t="shared" si="1"/>
        <v>0</v>
      </c>
    </row>
    <row r="276" spans="1:7" ht="26.25" customHeight="1">
      <c r="A276" s="56" t="s">
        <v>221</v>
      </c>
      <c r="B276" s="203" t="s">
        <v>215</v>
      </c>
      <c r="C276" s="204" t="s">
        <v>72</v>
      </c>
      <c r="D276" s="66" t="s">
        <v>4</v>
      </c>
      <c r="E276" s="67">
        <v>0.8892</v>
      </c>
      <c r="F276" s="22"/>
      <c r="G276" s="47">
        <f t="shared" si="1"/>
        <v>0</v>
      </c>
    </row>
    <row r="277" spans="1:7" ht="12.75" customHeight="1">
      <c r="A277" s="56" t="s">
        <v>222</v>
      </c>
      <c r="B277" s="203" t="s">
        <v>217</v>
      </c>
      <c r="C277" s="204" t="s">
        <v>72</v>
      </c>
      <c r="D277" s="66" t="s">
        <v>44</v>
      </c>
      <c r="E277" s="67">
        <v>216.69</v>
      </c>
      <c r="F277" s="22"/>
      <c r="G277" s="47">
        <f t="shared" si="1"/>
        <v>0</v>
      </c>
    </row>
    <row r="278" spans="1:7" ht="12.75" customHeight="1">
      <c r="A278" s="96" t="s">
        <v>227</v>
      </c>
      <c r="B278" s="136" t="s">
        <v>223</v>
      </c>
      <c r="C278" s="136"/>
      <c r="D278" s="66" t="s">
        <v>44</v>
      </c>
      <c r="E278" s="67">
        <v>50740.94</v>
      </c>
      <c r="F278" s="86"/>
      <c r="G278" s="97">
        <f t="shared" si="1"/>
        <v>0</v>
      </c>
    </row>
    <row r="279" spans="1:7" ht="12.75" customHeight="1">
      <c r="A279" s="96" t="s">
        <v>228</v>
      </c>
      <c r="B279" s="136" t="s">
        <v>224</v>
      </c>
      <c r="C279" s="136"/>
      <c r="D279" s="66" t="s">
        <v>44</v>
      </c>
      <c r="E279" s="67">
        <v>219.61</v>
      </c>
      <c r="F279" s="86"/>
      <c r="G279" s="97">
        <f t="shared" si="1"/>
        <v>0</v>
      </c>
    </row>
    <row r="280" spans="1:7" ht="12.75" customHeight="1">
      <c r="A280" s="96" t="s">
        <v>229</v>
      </c>
      <c r="B280" s="136" t="s">
        <v>225</v>
      </c>
      <c r="C280" s="136"/>
      <c r="D280" s="66" t="s">
        <v>95</v>
      </c>
      <c r="E280" s="67">
        <v>336</v>
      </c>
      <c r="F280" s="86"/>
      <c r="G280" s="97">
        <f t="shared" si="1"/>
        <v>0</v>
      </c>
    </row>
    <row r="281" spans="1:7" ht="12.75" customHeight="1">
      <c r="A281" s="96" t="s">
        <v>230</v>
      </c>
      <c r="B281" s="136" t="s">
        <v>226</v>
      </c>
      <c r="C281" s="136"/>
      <c r="D281" s="66" t="s">
        <v>95</v>
      </c>
      <c r="E281" s="67">
        <v>182</v>
      </c>
      <c r="F281" s="86"/>
      <c r="G281" s="97">
        <f t="shared" si="1"/>
        <v>0</v>
      </c>
    </row>
    <row r="282" spans="1:7" ht="12.75">
      <c r="A282" s="96" t="s">
        <v>231</v>
      </c>
      <c r="B282" s="136" t="s">
        <v>336</v>
      </c>
      <c r="C282" s="136"/>
      <c r="D282" s="66" t="s">
        <v>3</v>
      </c>
      <c r="E282" s="67">
        <v>233.81900000000005</v>
      </c>
      <c r="F282" s="86"/>
      <c r="G282" s="97">
        <f t="shared" si="1"/>
        <v>0</v>
      </c>
    </row>
    <row r="283" spans="1:7" ht="25.5">
      <c r="A283" s="93"/>
      <c r="B283" s="23"/>
      <c r="C283" s="24" t="s">
        <v>96</v>
      </c>
      <c r="D283" s="25"/>
      <c r="E283" s="26">
        <v>269.73900000000003</v>
      </c>
      <c r="F283" s="27"/>
      <c r="G283" s="59"/>
    </row>
    <row r="284" spans="1:7" ht="12.75">
      <c r="A284" s="94"/>
      <c r="B284" s="28"/>
      <c r="C284" s="10" t="s">
        <v>97</v>
      </c>
      <c r="D284" s="8"/>
      <c r="E284" s="11">
        <v>-23.22</v>
      </c>
      <c r="F284" s="6"/>
      <c r="G284" s="60"/>
    </row>
    <row r="285" spans="1:7" ht="12.75">
      <c r="A285" s="95"/>
      <c r="B285" s="29"/>
      <c r="C285" s="30" t="s">
        <v>98</v>
      </c>
      <c r="D285" s="31"/>
      <c r="E285" s="32">
        <v>-12.7</v>
      </c>
      <c r="F285" s="33"/>
      <c r="G285" s="61"/>
    </row>
    <row r="286" spans="1:7" ht="12.75" customHeight="1">
      <c r="A286" s="96" t="s">
        <v>232</v>
      </c>
      <c r="B286" s="136" t="s">
        <v>337</v>
      </c>
      <c r="C286" s="136"/>
      <c r="D286" s="66" t="s">
        <v>3</v>
      </c>
      <c r="E286" s="67">
        <v>79.4164</v>
      </c>
      <c r="F286" s="86"/>
      <c r="G286" s="97">
        <f>E286*F286</f>
        <v>0</v>
      </c>
    </row>
    <row r="287" spans="1:7" ht="12.75">
      <c r="A287" s="93"/>
      <c r="B287" s="23"/>
      <c r="C287" s="24" t="s">
        <v>99</v>
      </c>
      <c r="D287" s="25"/>
      <c r="E287" s="26">
        <v>82.0564</v>
      </c>
      <c r="F287" s="27"/>
      <c r="G287" s="59"/>
    </row>
    <row r="288" spans="1:7" ht="12.75">
      <c r="A288" s="94"/>
      <c r="B288" s="28"/>
      <c r="C288" s="10" t="s">
        <v>97</v>
      </c>
      <c r="D288" s="8"/>
      <c r="E288" s="11"/>
      <c r="F288" s="6"/>
      <c r="G288" s="60"/>
    </row>
    <row r="289" spans="1:7" ht="12.75">
      <c r="A289" s="95"/>
      <c r="B289" s="29"/>
      <c r="C289" s="30" t="s">
        <v>98</v>
      </c>
      <c r="D289" s="31"/>
      <c r="E289" s="32">
        <v>-2.64</v>
      </c>
      <c r="F289" s="33"/>
      <c r="G289" s="61"/>
    </row>
    <row r="290" spans="1:7" ht="12.75" customHeight="1">
      <c r="A290" s="96" t="s">
        <v>233</v>
      </c>
      <c r="B290" s="136" t="s">
        <v>338</v>
      </c>
      <c r="C290" s="136"/>
      <c r="D290" s="66" t="s">
        <v>3</v>
      </c>
      <c r="E290" s="67">
        <v>256.257</v>
      </c>
      <c r="F290" s="86"/>
      <c r="G290" s="97">
        <f>E290*F290</f>
        <v>0</v>
      </c>
    </row>
    <row r="291" spans="1:7" ht="12.75">
      <c r="A291" s="93"/>
      <c r="B291" s="23"/>
      <c r="C291" s="24" t="s">
        <v>100</v>
      </c>
      <c r="D291" s="25"/>
      <c r="E291" s="26">
        <v>35.871</v>
      </c>
      <c r="F291" s="27"/>
      <c r="G291" s="59"/>
    </row>
    <row r="292" spans="1:7" ht="12.75">
      <c r="A292" s="94"/>
      <c r="B292" s="28"/>
      <c r="C292" s="10" t="s">
        <v>98</v>
      </c>
      <c r="D292" s="8"/>
      <c r="E292" s="11">
        <v>-7.2</v>
      </c>
      <c r="F292" s="6"/>
      <c r="G292" s="60"/>
    </row>
    <row r="293" spans="1:7" ht="12.75">
      <c r="A293" s="94"/>
      <c r="B293" s="28"/>
      <c r="C293" s="10" t="s">
        <v>101</v>
      </c>
      <c r="D293" s="8"/>
      <c r="E293" s="11">
        <v>254.186</v>
      </c>
      <c r="F293" s="6"/>
      <c r="G293" s="60"/>
    </row>
    <row r="294" spans="1:7" ht="13.5" thickBot="1">
      <c r="A294" s="98"/>
      <c r="B294" s="99"/>
      <c r="C294" s="100" t="s">
        <v>98</v>
      </c>
      <c r="D294" s="101"/>
      <c r="E294" s="102">
        <v>-26.6</v>
      </c>
      <c r="F294" s="103"/>
      <c r="G294" s="104"/>
    </row>
    <row r="295" spans="1:7" ht="13.5" thickBot="1">
      <c r="A295" s="44"/>
      <c r="B295" s="7"/>
      <c r="C295" s="10"/>
      <c r="D295" s="8"/>
      <c r="E295" s="11"/>
      <c r="F295" s="6"/>
      <c r="G295" s="6"/>
    </row>
    <row r="296" spans="1:7" ht="12.75" customHeight="1">
      <c r="A296" s="110" t="s">
        <v>234</v>
      </c>
      <c r="B296" s="137" t="s">
        <v>235</v>
      </c>
      <c r="C296" s="189"/>
      <c r="D296" s="190"/>
      <c r="E296" s="190"/>
      <c r="F296" s="191"/>
      <c r="G296" s="151">
        <f>SUM(G297:G322)</f>
        <v>0</v>
      </c>
    </row>
    <row r="297" spans="1:7" ht="12.75" customHeight="1">
      <c r="A297" s="96" t="s">
        <v>241</v>
      </c>
      <c r="B297" s="136" t="s">
        <v>333</v>
      </c>
      <c r="C297" s="136"/>
      <c r="D297" s="66" t="s">
        <v>3</v>
      </c>
      <c r="E297" s="67">
        <v>1264.8394</v>
      </c>
      <c r="F297" s="22"/>
      <c r="G297" s="47">
        <f>E297*F297</f>
        <v>0</v>
      </c>
    </row>
    <row r="298" spans="1:7" ht="12.75">
      <c r="A298" s="111"/>
      <c r="B298" s="83"/>
      <c r="C298" s="78" t="s">
        <v>102</v>
      </c>
      <c r="D298" s="79"/>
      <c r="E298" s="80">
        <v>539.4780000000001</v>
      </c>
      <c r="F298" s="6"/>
      <c r="G298" s="60"/>
    </row>
    <row r="299" spans="1:7" ht="12.75">
      <c r="A299" s="111"/>
      <c r="B299" s="83"/>
      <c r="C299" s="78" t="s">
        <v>103</v>
      </c>
      <c r="D299" s="79"/>
      <c r="E299" s="80">
        <v>145.2474</v>
      </c>
      <c r="F299" s="6"/>
      <c r="G299" s="60"/>
    </row>
    <row r="300" spans="1:7" ht="12.75">
      <c r="A300" s="111"/>
      <c r="B300" s="83"/>
      <c r="C300" s="78" t="s">
        <v>104</v>
      </c>
      <c r="D300" s="79"/>
      <c r="E300" s="80">
        <v>580.114</v>
      </c>
      <c r="F300" s="6"/>
      <c r="G300" s="60"/>
    </row>
    <row r="301" spans="1:7" ht="12.75" customHeight="1">
      <c r="A301" s="96" t="s">
        <v>242</v>
      </c>
      <c r="B301" s="136" t="s">
        <v>334</v>
      </c>
      <c r="C301" s="136"/>
      <c r="D301" s="66" t="s">
        <v>3</v>
      </c>
      <c r="E301" s="67">
        <v>7.8975</v>
      </c>
      <c r="F301" s="22"/>
      <c r="G301" s="47">
        <f>E301*F301</f>
        <v>0</v>
      </c>
    </row>
    <row r="302" spans="1:7" ht="12.75">
      <c r="A302" s="111"/>
      <c r="B302" s="83"/>
      <c r="C302" s="78" t="s">
        <v>105</v>
      </c>
      <c r="D302" s="79"/>
      <c r="E302" s="80">
        <v>7.8975</v>
      </c>
      <c r="F302" s="6"/>
      <c r="G302" s="60"/>
    </row>
    <row r="303" spans="1:9" ht="12.75" customHeight="1">
      <c r="A303" s="96" t="s">
        <v>243</v>
      </c>
      <c r="B303" s="136" t="s">
        <v>240</v>
      </c>
      <c r="C303" s="136"/>
      <c r="D303" s="66" t="s">
        <v>3</v>
      </c>
      <c r="E303" s="67">
        <v>123.18</v>
      </c>
      <c r="F303" s="22"/>
      <c r="G303" s="47">
        <f>E303*F303</f>
        <v>0</v>
      </c>
      <c r="I303" s="158"/>
    </row>
    <row r="304" spans="1:7" ht="12.75">
      <c r="A304" s="111"/>
      <c r="B304" s="83"/>
      <c r="C304" s="78" t="s">
        <v>106</v>
      </c>
      <c r="D304" s="79"/>
      <c r="E304" s="80">
        <v>55.86</v>
      </c>
      <c r="F304" s="6"/>
      <c r="G304" s="60"/>
    </row>
    <row r="305" spans="1:7" ht="12.75">
      <c r="A305" s="111"/>
      <c r="B305" s="83"/>
      <c r="C305" s="78" t="s">
        <v>107</v>
      </c>
      <c r="D305" s="79"/>
      <c r="E305" s="80">
        <v>67.32</v>
      </c>
      <c r="F305" s="6"/>
      <c r="G305" s="60"/>
    </row>
    <row r="306" spans="1:7" ht="12.75" customHeight="1">
      <c r="A306" s="96" t="s">
        <v>244</v>
      </c>
      <c r="B306" s="136" t="s">
        <v>327</v>
      </c>
      <c r="C306" s="136"/>
      <c r="D306" s="66" t="s">
        <v>3</v>
      </c>
      <c r="E306" s="67">
        <v>20.496</v>
      </c>
      <c r="F306" s="22"/>
      <c r="G306" s="47">
        <f>E306*F306</f>
        <v>0</v>
      </c>
    </row>
    <row r="307" spans="1:7" ht="12.75">
      <c r="A307" s="111"/>
      <c r="B307" s="83"/>
      <c r="C307" s="78" t="s">
        <v>106</v>
      </c>
      <c r="D307" s="79"/>
      <c r="E307" s="80">
        <v>6.57</v>
      </c>
      <c r="F307" s="6"/>
      <c r="G307" s="60"/>
    </row>
    <row r="308" spans="1:7" ht="12.75">
      <c r="A308" s="111"/>
      <c r="B308" s="83"/>
      <c r="C308" s="78" t="s">
        <v>107</v>
      </c>
      <c r="D308" s="79"/>
      <c r="E308" s="80">
        <v>13.925999999999998</v>
      </c>
      <c r="F308" s="6"/>
      <c r="G308" s="60"/>
    </row>
    <row r="309" spans="1:7" ht="12.75" customHeight="1">
      <c r="A309" s="96" t="s">
        <v>245</v>
      </c>
      <c r="B309" s="136" t="s">
        <v>239</v>
      </c>
      <c r="C309" s="136"/>
      <c r="D309" s="66" t="s">
        <v>3</v>
      </c>
      <c r="E309" s="67">
        <v>8.456</v>
      </c>
      <c r="F309" s="22"/>
      <c r="G309" s="47">
        <f>E309*F309</f>
        <v>0</v>
      </c>
    </row>
    <row r="310" spans="1:7" ht="12.75">
      <c r="A310" s="111"/>
      <c r="B310" s="83"/>
      <c r="C310" s="78" t="s">
        <v>106</v>
      </c>
      <c r="D310" s="79"/>
      <c r="E310" s="80">
        <v>2.97</v>
      </c>
      <c r="F310" s="6"/>
      <c r="G310" s="60"/>
    </row>
    <row r="311" spans="1:7" ht="12.75">
      <c r="A311" s="111"/>
      <c r="B311" s="83"/>
      <c r="C311" s="78" t="s">
        <v>107</v>
      </c>
      <c r="D311" s="79"/>
      <c r="E311" s="80">
        <v>5.486</v>
      </c>
      <c r="F311" s="6"/>
      <c r="G311" s="60"/>
    </row>
    <row r="312" spans="1:7" ht="12.75" customHeight="1">
      <c r="A312" s="96" t="s">
        <v>246</v>
      </c>
      <c r="B312" s="136" t="s">
        <v>238</v>
      </c>
      <c r="C312" s="136"/>
      <c r="D312" s="66" t="s">
        <v>3</v>
      </c>
      <c r="E312" s="67">
        <v>2709.2419</v>
      </c>
      <c r="F312" s="22"/>
      <c r="G312" s="47">
        <f>E312*F312</f>
        <v>0</v>
      </c>
    </row>
    <row r="313" spans="1:7" ht="12.75">
      <c r="A313" s="111"/>
      <c r="B313" s="83"/>
      <c r="C313" s="78" t="s">
        <v>108</v>
      </c>
      <c r="D313" s="79"/>
      <c r="E313" s="80">
        <v>1264.8394</v>
      </c>
      <c r="F313" s="6"/>
      <c r="G313" s="60"/>
    </row>
    <row r="314" spans="1:7" ht="25.5">
      <c r="A314" s="111"/>
      <c r="B314" s="83"/>
      <c r="C314" s="78" t="s">
        <v>109</v>
      </c>
      <c r="D314" s="79"/>
      <c r="E314" s="80">
        <v>-111.14</v>
      </c>
      <c r="F314" s="6"/>
      <c r="G314" s="60"/>
    </row>
    <row r="315" spans="1:7" ht="12.75">
      <c r="A315" s="111"/>
      <c r="B315" s="83"/>
      <c r="C315" s="78" t="s">
        <v>110</v>
      </c>
      <c r="D315" s="79"/>
      <c r="E315" s="80">
        <v>7.8975</v>
      </c>
      <c r="F315" s="6"/>
      <c r="G315" s="60"/>
    </row>
    <row r="316" spans="1:7" ht="12.75" customHeight="1">
      <c r="A316" s="96" t="s">
        <v>247</v>
      </c>
      <c r="B316" s="136" t="s">
        <v>237</v>
      </c>
      <c r="C316" s="136"/>
      <c r="D316" s="66" t="s">
        <v>3</v>
      </c>
      <c r="E316" s="67">
        <v>778.5025</v>
      </c>
      <c r="F316" s="22"/>
      <c r="G316" s="47">
        <f>E316*F316</f>
        <v>0</v>
      </c>
    </row>
    <row r="317" spans="1:7" ht="12.75">
      <c r="A317" s="111"/>
      <c r="B317" s="83"/>
      <c r="C317" s="78" t="s">
        <v>111</v>
      </c>
      <c r="D317" s="79"/>
      <c r="E317" s="80">
        <v>225.67950000000002</v>
      </c>
      <c r="F317" s="6"/>
      <c r="G317" s="60"/>
    </row>
    <row r="318" spans="1:7" ht="25.5">
      <c r="A318" s="111"/>
      <c r="B318" s="83"/>
      <c r="C318" s="78" t="s">
        <v>112</v>
      </c>
      <c r="D318" s="79"/>
      <c r="E318" s="80">
        <v>82.356</v>
      </c>
      <c r="F318" s="6"/>
      <c r="G318" s="60"/>
    </row>
    <row r="319" spans="1:7" ht="12.75" customHeight="1">
      <c r="A319" s="96" t="s">
        <v>248</v>
      </c>
      <c r="B319" s="136" t="s">
        <v>339</v>
      </c>
      <c r="C319" s="136"/>
      <c r="D319" s="66" t="s">
        <v>3</v>
      </c>
      <c r="E319" s="67">
        <v>158.4</v>
      </c>
      <c r="F319" s="22"/>
      <c r="G319" s="47">
        <f>E319*F319</f>
        <v>0</v>
      </c>
    </row>
    <row r="320" spans="1:7" ht="25.5">
      <c r="A320" s="111"/>
      <c r="B320" s="83"/>
      <c r="C320" s="78" t="s">
        <v>113</v>
      </c>
      <c r="D320" s="79"/>
      <c r="E320" s="80">
        <v>158.4</v>
      </c>
      <c r="F320" s="6"/>
      <c r="G320" s="60"/>
    </row>
    <row r="321" spans="1:7" s="4" customFormat="1" ht="30.75" customHeight="1">
      <c r="A321" s="96" t="s">
        <v>249</v>
      </c>
      <c r="B321" s="201" t="s">
        <v>328</v>
      </c>
      <c r="C321" s="202"/>
      <c r="D321" s="66" t="s">
        <v>3</v>
      </c>
      <c r="E321" s="67">
        <v>1634.33</v>
      </c>
      <c r="F321" s="109"/>
      <c r="G321" s="47">
        <f>E321*F321</f>
        <v>0</v>
      </c>
    </row>
    <row r="322" spans="1:9" s="4" customFormat="1" ht="26.25" customHeight="1" thickBot="1">
      <c r="A322" s="112" t="s">
        <v>250</v>
      </c>
      <c r="B322" s="162" t="s">
        <v>236</v>
      </c>
      <c r="C322" s="163"/>
      <c r="D322" s="68" t="s">
        <v>3</v>
      </c>
      <c r="E322" s="69">
        <v>139.04</v>
      </c>
      <c r="F322" s="113"/>
      <c r="G322" s="51">
        <f>E322*F322</f>
        <v>0</v>
      </c>
      <c r="I322" s="107"/>
    </row>
    <row r="323" spans="1:7" s="107" customFormat="1" ht="13.5" thickBot="1">
      <c r="A323" s="105"/>
      <c r="B323" s="106"/>
      <c r="D323" s="53"/>
      <c r="E323" s="54"/>
      <c r="F323" s="108"/>
      <c r="G323" s="55"/>
    </row>
    <row r="324" spans="1:7" ht="12.75" customHeight="1">
      <c r="A324" s="110" t="s">
        <v>251</v>
      </c>
      <c r="B324" s="137" t="s">
        <v>252</v>
      </c>
      <c r="C324" s="189"/>
      <c r="D324" s="190"/>
      <c r="E324" s="190"/>
      <c r="F324" s="191"/>
      <c r="G324" s="151">
        <f>SUM(G325:G336)</f>
        <v>0</v>
      </c>
    </row>
    <row r="325" spans="1:9" ht="25.5" customHeight="1">
      <c r="A325" s="96" t="s">
        <v>265</v>
      </c>
      <c r="B325" s="198" t="s">
        <v>253</v>
      </c>
      <c r="C325" s="199"/>
      <c r="D325" s="66" t="s">
        <v>3</v>
      </c>
      <c r="E325" s="67">
        <v>10.5</v>
      </c>
      <c r="F325" s="86"/>
      <c r="G325" s="97">
        <f aca="true" t="shared" si="2" ref="G325:G383">E325*F325</f>
        <v>0</v>
      </c>
      <c r="I325" s="158"/>
    </row>
    <row r="326" spans="1:9" ht="12.75">
      <c r="A326" s="96" t="s">
        <v>266</v>
      </c>
      <c r="B326" s="198" t="s">
        <v>254</v>
      </c>
      <c r="C326" s="199"/>
      <c r="D326" s="66" t="s">
        <v>3</v>
      </c>
      <c r="E326" s="67">
        <v>16.416000000000004</v>
      </c>
      <c r="F326" s="86"/>
      <c r="G326" s="97">
        <f t="shared" si="2"/>
        <v>0</v>
      </c>
      <c r="I326" s="158"/>
    </row>
    <row r="327" spans="1:9" ht="12.75">
      <c r="A327" s="96" t="s">
        <v>267</v>
      </c>
      <c r="B327" s="198" t="s">
        <v>255</v>
      </c>
      <c r="C327" s="199"/>
      <c r="D327" s="66" t="s">
        <v>3</v>
      </c>
      <c r="E327" s="67">
        <v>2.496</v>
      </c>
      <c r="F327" s="86"/>
      <c r="G327" s="97">
        <f t="shared" si="2"/>
        <v>0</v>
      </c>
      <c r="I327" s="158"/>
    </row>
    <row r="328" spans="1:9" ht="12.75">
      <c r="A328" s="96" t="s">
        <v>268</v>
      </c>
      <c r="B328" s="198" t="s">
        <v>256</v>
      </c>
      <c r="C328" s="199"/>
      <c r="D328" s="66" t="s">
        <v>3</v>
      </c>
      <c r="E328" s="67">
        <v>19.136000000000003</v>
      </c>
      <c r="F328" s="86"/>
      <c r="G328" s="97">
        <f t="shared" si="2"/>
        <v>0</v>
      </c>
      <c r="I328" s="158"/>
    </row>
    <row r="329" spans="1:9" ht="12.75">
      <c r="A329" s="96" t="s">
        <v>269</v>
      </c>
      <c r="B329" s="198" t="s">
        <v>257</v>
      </c>
      <c r="C329" s="199"/>
      <c r="D329" s="66" t="s">
        <v>3</v>
      </c>
      <c r="E329" s="67">
        <v>20.1344</v>
      </c>
      <c r="F329" s="86"/>
      <c r="G329" s="97">
        <f t="shared" si="2"/>
        <v>0</v>
      </c>
      <c r="I329" s="158"/>
    </row>
    <row r="330" spans="1:9" ht="24.75" customHeight="1">
      <c r="A330" s="96" t="s">
        <v>270</v>
      </c>
      <c r="B330" s="198" t="s">
        <v>258</v>
      </c>
      <c r="C330" s="199"/>
      <c r="D330" s="66" t="s">
        <v>3</v>
      </c>
      <c r="E330" s="67">
        <v>6.966000000000001</v>
      </c>
      <c r="F330" s="86"/>
      <c r="G330" s="97">
        <f t="shared" si="2"/>
        <v>0</v>
      </c>
      <c r="I330" s="158"/>
    </row>
    <row r="331" spans="1:9" ht="12.75">
      <c r="A331" s="96" t="s">
        <v>271</v>
      </c>
      <c r="B331" s="198" t="s">
        <v>259</v>
      </c>
      <c r="C331" s="199"/>
      <c r="D331" s="66" t="s">
        <v>3</v>
      </c>
      <c r="E331" s="67">
        <v>6.966000000000001</v>
      </c>
      <c r="F331" s="86"/>
      <c r="G331" s="97">
        <f t="shared" si="2"/>
        <v>0</v>
      </c>
      <c r="I331" s="158"/>
    </row>
    <row r="332" spans="1:9" ht="24.75" customHeight="1">
      <c r="A332" s="96" t="s">
        <v>272</v>
      </c>
      <c r="B332" s="198" t="s">
        <v>260</v>
      </c>
      <c r="C332" s="199"/>
      <c r="D332" s="66" t="s">
        <v>3</v>
      </c>
      <c r="E332" s="67">
        <v>26.5848</v>
      </c>
      <c r="F332" s="86"/>
      <c r="G332" s="97">
        <f t="shared" si="2"/>
        <v>0</v>
      </c>
      <c r="I332" s="158"/>
    </row>
    <row r="333" spans="1:9" ht="12.75">
      <c r="A333" s="96" t="s">
        <v>273</v>
      </c>
      <c r="B333" s="198" t="s">
        <v>261</v>
      </c>
      <c r="C333" s="199"/>
      <c r="D333" s="66" t="s">
        <v>3</v>
      </c>
      <c r="E333" s="67">
        <v>11.7978</v>
      </c>
      <c r="F333" s="86"/>
      <c r="G333" s="97">
        <f t="shared" si="2"/>
        <v>0</v>
      </c>
      <c r="I333" s="158"/>
    </row>
    <row r="334" spans="1:9" ht="12.75">
      <c r="A334" s="96" t="s">
        <v>274</v>
      </c>
      <c r="B334" s="198" t="s">
        <v>262</v>
      </c>
      <c r="C334" s="199"/>
      <c r="D334" s="66" t="s">
        <v>3</v>
      </c>
      <c r="E334" s="67">
        <v>13.95</v>
      </c>
      <c r="F334" s="86"/>
      <c r="G334" s="97">
        <f t="shared" si="2"/>
        <v>0</v>
      </c>
      <c r="I334" s="158"/>
    </row>
    <row r="335" spans="1:9" ht="12.75">
      <c r="A335" s="96" t="s">
        <v>275</v>
      </c>
      <c r="B335" s="198" t="s">
        <v>263</v>
      </c>
      <c r="C335" s="199"/>
      <c r="D335" s="66" t="s">
        <v>3</v>
      </c>
      <c r="E335" s="67">
        <v>9.36</v>
      </c>
      <c r="F335" s="86"/>
      <c r="G335" s="97">
        <f t="shared" si="2"/>
        <v>0</v>
      </c>
      <c r="I335" s="158"/>
    </row>
    <row r="336" spans="1:9" ht="13.5" thickBot="1">
      <c r="A336" s="112" t="s">
        <v>276</v>
      </c>
      <c r="B336" s="213" t="s">
        <v>264</v>
      </c>
      <c r="C336" s="214"/>
      <c r="D336" s="68" t="s">
        <v>3</v>
      </c>
      <c r="E336" s="69">
        <v>9.36</v>
      </c>
      <c r="F336" s="115"/>
      <c r="G336" s="116">
        <f t="shared" si="2"/>
        <v>0</v>
      </c>
      <c r="I336" s="158"/>
    </row>
    <row r="337" spans="1:7" s="158" customFormat="1" ht="13.5" thickBot="1">
      <c r="A337" s="156"/>
      <c r="B337" s="18"/>
      <c r="C337" s="157"/>
      <c r="D337" s="53"/>
      <c r="E337" s="54"/>
      <c r="F337" s="55"/>
      <c r="G337" s="55"/>
    </row>
    <row r="338" spans="1:7" s="4" customFormat="1" ht="12.75" customHeight="1">
      <c r="A338" s="110" t="s">
        <v>277</v>
      </c>
      <c r="B338" s="137" t="s">
        <v>114</v>
      </c>
      <c r="C338" s="189"/>
      <c r="D338" s="190"/>
      <c r="E338" s="190"/>
      <c r="F338" s="191"/>
      <c r="G338" s="151">
        <f>SUM(G339:G349)</f>
        <v>0</v>
      </c>
    </row>
    <row r="339" spans="1:7" s="4" customFormat="1" ht="12.75" customHeight="1">
      <c r="A339" s="159"/>
      <c r="B339" s="216" t="s">
        <v>329</v>
      </c>
      <c r="C339" s="215"/>
      <c r="D339" s="21" t="s">
        <v>3</v>
      </c>
      <c r="E339" s="117">
        <v>837.0156999999999</v>
      </c>
      <c r="F339" s="109"/>
      <c r="G339" s="47">
        <f t="shared" si="2"/>
        <v>0</v>
      </c>
    </row>
    <row r="340" spans="1:7" s="4" customFormat="1" ht="12.75" customHeight="1">
      <c r="A340" s="89"/>
      <c r="B340" s="7"/>
      <c r="C340" s="10" t="s">
        <v>115</v>
      </c>
      <c r="D340" s="17"/>
      <c r="E340" s="11">
        <v>220.98</v>
      </c>
      <c r="F340" s="15"/>
      <c r="G340" s="60"/>
    </row>
    <row r="341" spans="1:7" s="4" customFormat="1" ht="12.75" customHeight="1">
      <c r="A341" s="89"/>
      <c r="B341" s="7"/>
      <c r="C341" s="10" t="s">
        <v>116</v>
      </c>
      <c r="D341" s="17"/>
      <c r="E341" s="11">
        <v>233.2275</v>
      </c>
      <c r="F341" s="15"/>
      <c r="G341" s="60"/>
    </row>
    <row r="342" spans="1:7" s="4" customFormat="1" ht="12.75" customHeight="1">
      <c r="A342" s="89"/>
      <c r="B342" s="7"/>
      <c r="C342" s="10" t="s">
        <v>117</v>
      </c>
      <c r="D342" s="17"/>
      <c r="E342" s="11">
        <v>119.81</v>
      </c>
      <c r="F342" s="15"/>
      <c r="G342" s="60"/>
    </row>
    <row r="343" spans="1:7" s="4" customFormat="1" ht="12.75" customHeight="1">
      <c r="A343" s="89"/>
      <c r="B343" s="7"/>
      <c r="C343" s="10" t="s">
        <v>118</v>
      </c>
      <c r="D343" s="18"/>
      <c r="E343" s="11">
        <v>262.9982</v>
      </c>
      <c r="F343" s="15"/>
      <c r="G343" s="60"/>
    </row>
    <row r="344" spans="1:7" s="4" customFormat="1" ht="12.75" customHeight="1">
      <c r="A344" s="159"/>
      <c r="B344" s="215" t="s">
        <v>119</v>
      </c>
      <c r="C344" s="215"/>
      <c r="D344" s="21" t="s">
        <v>3</v>
      </c>
      <c r="E344" s="117">
        <v>222.5257</v>
      </c>
      <c r="F344" s="109"/>
      <c r="G344" s="47">
        <f t="shared" si="2"/>
        <v>0</v>
      </c>
    </row>
    <row r="345" spans="1:7" s="4" customFormat="1" ht="12.75" customHeight="1">
      <c r="A345" s="89"/>
      <c r="B345" s="7"/>
      <c r="C345" s="10" t="s">
        <v>115</v>
      </c>
      <c r="D345" s="17"/>
      <c r="E345" s="11">
        <v>21.88</v>
      </c>
      <c r="F345" s="15"/>
      <c r="G345" s="60"/>
    </row>
    <row r="346" spans="1:7" s="4" customFormat="1" ht="12.75" customHeight="1">
      <c r="A346" s="89"/>
      <c r="B346" s="7"/>
      <c r="C346" s="10" t="s">
        <v>116</v>
      </c>
      <c r="D346" s="17"/>
      <c r="E346" s="11">
        <v>41.6607</v>
      </c>
      <c r="F346" s="15"/>
      <c r="G346" s="60"/>
    </row>
    <row r="347" spans="1:7" s="4" customFormat="1" ht="12.75" customHeight="1">
      <c r="A347" s="89"/>
      <c r="B347" s="7"/>
      <c r="C347" s="10" t="s">
        <v>117</v>
      </c>
      <c r="D347" s="17"/>
      <c r="E347" s="11">
        <v>142.465</v>
      </c>
      <c r="F347" s="15"/>
      <c r="G347" s="60"/>
    </row>
    <row r="348" spans="1:7" s="4" customFormat="1" ht="12.75" customHeight="1">
      <c r="A348" s="89"/>
      <c r="B348" s="7"/>
      <c r="C348" s="10" t="s">
        <v>118</v>
      </c>
      <c r="D348" s="17"/>
      <c r="E348" s="11">
        <v>16.52</v>
      </c>
      <c r="F348" s="15"/>
      <c r="G348" s="60"/>
    </row>
    <row r="349" spans="1:7" s="4" customFormat="1" ht="26.25" customHeight="1" thickBot="1">
      <c r="A349" s="160"/>
      <c r="B349" s="200" t="s">
        <v>120</v>
      </c>
      <c r="C349" s="200"/>
      <c r="D349" s="49" t="s">
        <v>45</v>
      </c>
      <c r="E349" s="161">
        <v>11.85</v>
      </c>
      <c r="F349" s="113"/>
      <c r="G349" s="51">
        <f t="shared" si="2"/>
        <v>0</v>
      </c>
    </row>
    <row r="350" spans="1:7" s="158" customFormat="1" ht="13.5" thickBot="1">
      <c r="A350" s="156"/>
      <c r="B350" s="18"/>
      <c r="C350" s="157"/>
      <c r="D350" s="53"/>
      <c r="E350" s="54"/>
      <c r="F350" s="55"/>
      <c r="G350" s="55"/>
    </row>
    <row r="351" spans="1:7" s="4" customFormat="1" ht="12.75" customHeight="1">
      <c r="A351" s="110" t="s">
        <v>291</v>
      </c>
      <c r="B351" s="137" t="s">
        <v>292</v>
      </c>
      <c r="C351" s="189"/>
      <c r="D351" s="190"/>
      <c r="E351" s="190"/>
      <c r="F351" s="191"/>
      <c r="G351" s="151">
        <f>SUM(G353:G383)</f>
        <v>0</v>
      </c>
    </row>
    <row r="352" spans="1:7" s="4" customFormat="1" ht="12.75" customHeight="1">
      <c r="A352" s="56" t="s">
        <v>293</v>
      </c>
      <c r="B352" s="219" t="s">
        <v>122</v>
      </c>
      <c r="C352" s="220"/>
      <c r="D352" s="221"/>
      <c r="E352" s="221"/>
      <c r="F352" s="221"/>
      <c r="G352" s="222"/>
    </row>
    <row r="353" spans="1:7" s="4" customFormat="1" ht="25.5">
      <c r="A353" s="89"/>
      <c r="B353" s="118" t="s">
        <v>278</v>
      </c>
      <c r="C353" s="149" t="s">
        <v>344</v>
      </c>
      <c r="D353" s="66" t="s">
        <v>3</v>
      </c>
      <c r="E353" s="67">
        <v>52.595</v>
      </c>
      <c r="F353" s="86"/>
      <c r="G353" s="47">
        <f t="shared" si="2"/>
        <v>0</v>
      </c>
    </row>
    <row r="354" spans="1:7" s="4" customFormat="1" ht="25.5">
      <c r="A354" s="89"/>
      <c r="B354" s="118" t="s">
        <v>279</v>
      </c>
      <c r="C354" s="149" t="s">
        <v>315</v>
      </c>
      <c r="D354" s="66" t="s">
        <v>4</v>
      </c>
      <c r="E354" s="67">
        <v>2.248125</v>
      </c>
      <c r="F354" s="86"/>
      <c r="G354" s="47">
        <f t="shared" si="2"/>
        <v>0</v>
      </c>
    </row>
    <row r="355" spans="1:7" s="4" customFormat="1" ht="25.5">
      <c r="A355" s="89"/>
      <c r="B355" s="118" t="s">
        <v>280</v>
      </c>
      <c r="C355" s="149" t="s">
        <v>316</v>
      </c>
      <c r="D355" s="66" t="s">
        <v>3</v>
      </c>
      <c r="E355" s="67">
        <v>40.875</v>
      </c>
      <c r="F355" s="86"/>
      <c r="G355" s="47">
        <f t="shared" si="2"/>
        <v>0</v>
      </c>
    </row>
    <row r="356" spans="1:7" s="4" customFormat="1" ht="12.75">
      <c r="A356" s="89"/>
      <c r="B356" s="118" t="s">
        <v>281</v>
      </c>
      <c r="C356" s="149" t="s">
        <v>317</v>
      </c>
      <c r="D356" s="66" t="s">
        <v>3</v>
      </c>
      <c r="E356" s="67">
        <v>40.875</v>
      </c>
      <c r="F356" s="86"/>
      <c r="G356" s="47">
        <f t="shared" si="2"/>
        <v>0</v>
      </c>
    </row>
    <row r="357" spans="1:9" s="4" customFormat="1" ht="25.5">
      <c r="A357" s="89"/>
      <c r="B357" s="118" t="s">
        <v>282</v>
      </c>
      <c r="C357" s="149" t="s">
        <v>335</v>
      </c>
      <c r="D357" s="66" t="s">
        <v>3</v>
      </c>
      <c r="E357" s="67">
        <v>40.875</v>
      </c>
      <c r="F357" s="86"/>
      <c r="G357" s="47">
        <f t="shared" si="2"/>
        <v>0</v>
      </c>
      <c r="I357" s="107"/>
    </row>
    <row r="358" spans="1:7" s="4" customFormat="1" ht="12.75" customHeight="1">
      <c r="A358" s="89"/>
      <c r="B358" s="118" t="s">
        <v>283</v>
      </c>
      <c r="C358" s="150" t="s">
        <v>318</v>
      </c>
      <c r="D358" s="197" t="s">
        <v>123</v>
      </c>
      <c r="E358" s="197"/>
      <c r="F358" s="86"/>
      <c r="G358" s="47"/>
    </row>
    <row r="359" spans="1:7" s="4" customFormat="1" ht="12.75" customHeight="1">
      <c r="A359" s="56" t="s">
        <v>294</v>
      </c>
      <c r="B359" s="219" t="s">
        <v>124</v>
      </c>
      <c r="C359" s="220"/>
      <c r="D359" s="221"/>
      <c r="E359" s="221"/>
      <c r="F359" s="221"/>
      <c r="G359" s="222"/>
    </row>
    <row r="360" spans="1:7" s="4" customFormat="1" ht="25.5">
      <c r="A360" s="89"/>
      <c r="B360" s="118" t="s">
        <v>278</v>
      </c>
      <c r="C360" s="149" t="s">
        <v>344</v>
      </c>
      <c r="D360" s="66" t="s">
        <v>3</v>
      </c>
      <c r="E360" s="67">
        <v>1584.9589999999998</v>
      </c>
      <c r="F360" s="86"/>
      <c r="G360" s="47">
        <f t="shared" si="2"/>
        <v>0</v>
      </c>
    </row>
    <row r="361" spans="1:7" s="4" customFormat="1" ht="25.5">
      <c r="A361" s="89"/>
      <c r="B361" s="118" t="s">
        <v>279</v>
      </c>
      <c r="C361" s="149" t="s">
        <v>316</v>
      </c>
      <c r="D361" s="66" t="s">
        <v>3</v>
      </c>
      <c r="E361" s="67">
        <v>1501.2769999999998</v>
      </c>
      <c r="F361" s="86"/>
      <c r="G361" s="47">
        <f t="shared" si="2"/>
        <v>0</v>
      </c>
    </row>
    <row r="362" spans="1:7" s="4" customFormat="1" ht="12.75">
      <c r="A362" s="89"/>
      <c r="B362" s="118" t="s">
        <v>280</v>
      </c>
      <c r="C362" s="149" t="s">
        <v>317</v>
      </c>
      <c r="D362" s="66" t="s">
        <v>3</v>
      </c>
      <c r="E362" s="67">
        <v>1501.2769999999998</v>
      </c>
      <c r="F362" s="86"/>
      <c r="G362" s="47">
        <f t="shared" si="2"/>
        <v>0</v>
      </c>
    </row>
    <row r="363" spans="1:9" s="4" customFormat="1" ht="25.5">
      <c r="A363" s="89"/>
      <c r="B363" s="118" t="s">
        <v>281</v>
      </c>
      <c r="C363" s="149" t="s">
        <v>335</v>
      </c>
      <c r="D363" s="66" t="s">
        <v>3</v>
      </c>
      <c r="E363" s="67">
        <v>1501.2769999999998</v>
      </c>
      <c r="F363" s="86"/>
      <c r="G363" s="47">
        <f t="shared" si="2"/>
        <v>0</v>
      </c>
      <c r="I363" s="107"/>
    </row>
    <row r="364" spans="1:7" s="4" customFormat="1" ht="12.75">
      <c r="A364" s="89"/>
      <c r="B364" s="118" t="s">
        <v>282</v>
      </c>
      <c r="C364" s="149" t="s">
        <v>319</v>
      </c>
      <c r="D364" s="66" t="s">
        <v>4</v>
      </c>
      <c r="E364" s="67">
        <v>22.272000000000002</v>
      </c>
      <c r="F364" s="86"/>
      <c r="G364" s="47">
        <f t="shared" si="2"/>
        <v>0</v>
      </c>
    </row>
    <row r="365" spans="1:7" s="4" customFormat="1" ht="12.75" customHeight="1">
      <c r="A365" s="89"/>
      <c r="B365" s="118" t="s">
        <v>283</v>
      </c>
      <c r="C365" s="150" t="s">
        <v>318</v>
      </c>
      <c r="D365" s="197" t="s">
        <v>123</v>
      </c>
      <c r="E365" s="197"/>
      <c r="F365" s="86"/>
      <c r="G365" s="47"/>
    </row>
    <row r="366" spans="1:7" s="4" customFormat="1" ht="12.75" customHeight="1">
      <c r="A366" s="56" t="s">
        <v>295</v>
      </c>
      <c r="B366" s="219" t="s">
        <v>125</v>
      </c>
      <c r="C366" s="220"/>
      <c r="D366" s="221"/>
      <c r="E366" s="221"/>
      <c r="F366" s="221"/>
      <c r="G366" s="222"/>
    </row>
    <row r="367" spans="1:7" s="4" customFormat="1" ht="25.5">
      <c r="A367" s="89"/>
      <c r="B367" s="118" t="s">
        <v>278</v>
      </c>
      <c r="C367" s="149" t="s">
        <v>344</v>
      </c>
      <c r="D367" s="66" t="s">
        <v>3</v>
      </c>
      <c r="E367" s="67">
        <v>265.38</v>
      </c>
      <c r="F367" s="86"/>
      <c r="G367" s="47">
        <f t="shared" si="2"/>
        <v>0</v>
      </c>
    </row>
    <row r="368" spans="1:7" s="4" customFormat="1" ht="25.5">
      <c r="A368" s="89"/>
      <c r="B368" s="118" t="s">
        <v>279</v>
      </c>
      <c r="C368" s="149" t="s">
        <v>316</v>
      </c>
      <c r="D368" s="66" t="s">
        <v>3</v>
      </c>
      <c r="E368" s="67">
        <v>246.87</v>
      </c>
      <c r="F368" s="86"/>
      <c r="G368" s="47">
        <f t="shared" si="2"/>
        <v>0</v>
      </c>
    </row>
    <row r="369" spans="1:7" s="4" customFormat="1" ht="12.75">
      <c r="A369" s="89"/>
      <c r="B369" s="118" t="s">
        <v>280</v>
      </c>
      <c r="C369" s="149" t="s">
        <v>317</v>
      </c>
      <c r="D369" s="66" t="s">
        <v>3</v>
      </c>
      <c r="E369" s="67">
        <v>246.87</v>
      </c>
      <c r="F369" s="86"/>
      <c r="G369" s="47">
        <f t="shared" si="2"/>
        <v>0</v>
      </c>
    </row>
    <row r="370" spans="1:9" s="4" customFormat="1" ht="25.5">
      <c r="A370" s="89"/>
      <c r="B370" s="118" t="s">
        <v>281</v>
      </c>
      <c r="C370" s="149" t="s">
        <v>335</v>
      </c>
      <c r="D370" s="66" t="s">
        <v>3</v>
      </c>
      <c r="E370" s="67">
        <v>246.87</v>
      </c>
      <c r="F370" s="86"/>
      <c r="G370" s="47">
        <f t="shared" si="2"/>
        <v>0</v>
      </c>
      <c r="I370" s="107"/>
    </row>
    <row r="371" spans="1:7" s="4" customFormat="1" ht="12.75" customHeight="1">
      <c r="A371" s="89"/>
      <c r="B371" s="118" t="s">
        <v>282</v>
      </c>
      <c r="C371" s="150" t="s">
        <v>318</v>
      </c>
      <c r="D371" s="195" t="s">
        <v>123</v>
      </c>
      <c r="E371" s="196"/>
      <c r="F371" s="109"/>
      <c r="G371" s="47"/>
    </row>
    <row r="372" spans="1:7" s="4" customFormat="1" ht="12.75">
      <c r="A372" s="56" t="s">
        <v>296</v>
      </c>
      <c r="B372" s="193" t="s">
        <v>308</v>
      </c>
      <c r="C372" s="194"/>
      <c r="D372" s="66" t="s">
        <v>95</v>
      </c>
      <c r="E372" s="67">
        <v>7</v>
      </c>
      <c r="F372" s="109"/>
      <c r="G372" s="47">
        <f t="shared" si="2"/>
        <v>0</v>
      </c>
    </row>
    <row r="373" spans="1:7" s="4" customFormat="1" ht="12.75" customHeight="1">
      <c r="A373" s="56" t="s">
        <v>297</v>
      </c>
      <c r="B373" s="193" t="s">
        <v>309</v>
      </c>
      <c r="C373" s="194"/>
      <c r="D373" s="66" t="s">
        <v>45</v>
      </c>
      <c r="E373" s="67">
        <v>42.5</v>
      </c>
      <c r="F373" s="109"/>
      <c r="G373" s="47">
        <f t="shared" si="2"/>
        <v>0</v>
      </c>
    </row>
    <row r="374" spans="1:7" s="4" customFormat="1" ht="12.75">
      <c r="A374" s="56" t="s">
        <v>298</v>
      </c>
      <c r="B374" s="193" t="s">
        <v>340</v>
      </c>
      <c r="C374" s="194"/>
      <c r="D374" s="66" t="s">
        <v>45</v>
      </c>
      <c r="E374" s="67">
        <v>3.7</v>
      </c>
      <c r="F374" s="109"/>
      <c r="G374" s="47">
        <f t="shared" si="2"/>
        <v>0</v>
      </c>
    </row>
    <row r="375" spans="1:9" s="4" customFormat="1" ht="39" customHeight="1">
      <c r="A375" s="56" t="s">
        <v>299</v>
      </c>
      <c r="B375" s="193" t="s">
        <v>330</v>
      </c>
      <c r="C375" s="194"/>
      <c r="D375" s="66" t="s">
        <v>3</v>
      </c>
      <c r="E375" s="67">
        <v>12</v>
      </c>
      <c r="F375" s="109"/>
      <c r="G375" s="47">
        <f t="shared" si="2"/>
        <v>0</v>
      </c>
      <c r="I375" s="107"/>
    </row>
    <row r="376" spans="1:9" s="4" customFormat="1" ht="24.75" customHeight="1">
      <c r="A376" s="56" t="s">
        <v>300</v>
      </c>
      <c r="B376" s="193" t="s">
        <v>310</v>
      </c>
      <c r="C376" s="194"/>
      <c r="D376" s="66" t="s">
        <v>3</v>
      </c>
      <c r="E376" s="67">
        <v>12</v>
      </c>
      <c r="F376" s="109"/>
      <c r="G376" s="47">
        <f t="shared" si="2"/>
        <v>0</v>
      </c>
      <c r="I376" s="107"/>
    </row>
    <row r="377" spans="1:9" s="4" customFormat="1" ht="12.75">
      <c r="A377" s="87" t="s">
        <v>301</v>
      </c>
      <c r="B377" s="225" t="s">
        <v>311</v>
      </c>
      <c r="C377" s="226"/>
      <c r="D377" s="70" t="s">
        <v>3</v>
      </c>
      <c r="E377" s="71">
        <v>159.417</v>
      </c>
      <c r="F377" s="122"/>
      <c r="G377" s="57">
        <f t="shared" si="2"/>
        <v>0</v>
      </c>
      <c r="I377" s="107"/>
    </row>
    <row r="378" spans="1:7" s="4" customFormat="1" ht="25.5">
      <c r="A378" s="130"/>
      <c r="B378" s="131"/>
      <c r="C378" s="146" t="s">
        <v>305</v>
      </c>
      <c r="D378" s="132" t="s">
        <v>45</v>
      </c>
      <c r="E378" s="133">
        <v>42.5</v>
      </c>
      <c r="F378" s="134"/>
      <c r="G378" s="135"/>
    </row>
    <row r="379" spans="1:7" s="4" customFormat="1" ht="25.5">
      <c r="A379" s="138"/>
      <c r="B379" s="119"/>
      <c r="C379" s="147" t="s">
        <v>306</v>
      </c>
      <c r="D379" s="128" t="s">
        <v>45</v>
      </c>
      <c r="E379" s="129">
        <v>127.54</v>
      </c>
      <c r="F379" s="108"/>
      <c r="G379" s="139"/>
    </row>
    <row r="380" spans="1:7" s="4" customFormat="1" ht="25.5">
      <c r="A380" s="140"/>
      <c r="B380" s="141"/>
      <c r="C380" s="148" t="s">
        <v>307</v>
      </c>
      <c r="D380" s="142" t="s">
        <v>126</v>
      </c>
      <c r="E380" s="143">
        <v>18.9</v>
      </c>
      <c r="F380" s="144"/>
      <c r="G380" s="145"/>
    </row>
    <row r="381" spans="1:7" s="4" customFormat="1" ht="27" customHeight="1">
      <c r="A381" s="123" t="s">
        <v>302</v>
      </c>
      <c r="B381" s="223" t="s">
        <v>312</v>
      </c>
      <c r="C381" s="224"/>
      <c r="D381" s="124" t="s">
        <v>3</v>
      </c>
      <c r="E381" s="125">
        <v>133.4</v>
      </c>
      <c r="F381" s="126"/>
      <c r="G381" s="127">
        <f t="shared" si="2"/>
        <v>0</v>
      </c>
    </row>
    <row r="382" spans="1:7" s="4" customFormat="1" ht="28.5" customHeight="1">
      <c r="A382" s="56" t="s">
        <v>303</v>
      </c>
      <c r="B382" s="193" t="s">
        <v>313</v>
      </c>
      <c r="C382" s="194"/>
      <c r="D382" s="66" t="s">
        <v>3</v>
      </c>
      <c r="E382" s="67">
        <v>147.912</v>
      </c>
      <c r="F382" s="109"/>
      <c r="G382" s="47">
        <f t="shared" si="2"/>
        <v>0</v>
      </c>
    </row>
    <row r="383" spans="1:7" s="4" customFormat="1" ht="12.75" customHeight="1" thickBot="1">
      <c r="A383" s="48" t="s">
        <v>304</v>
      </c>
      <c r="B383" s="217" t="s">
        <v>314</v>
      </c>
      <c r="C383" s="218"/>
      <c r="D383" s="68" t="s">
        <v>45</v>
      </c>
      <c r="E383" s="69">
        <v>6.95</v>
      </c>
      <c r="F383" s="113"/>
      <c r="G383" s="51">
        <f t="shared" si="2"/>
        <v>0</v>
      </c>
    </row>
    <row r="384" ht="13.5" thickBot="1"/>
    <row r="385" spans="1:7" ht="12.75" customHeight="1">
      <c r="A385" s="110" t="s">
        <v>347</v>
      </c>
      <c r="B385" s="137" t="s">
        <v>348</v>
      </c>
      <c r="C385" s="189"/>
      <c r="D385" s="190"/>
      <c r="E385" s="190"/>
      <c r="F385" s="191"/>
      <c r="G385" s="151">
        <f>SUM(G386)</f>
        <v>0</v>
      </c>
    </row>
    <row r="386" spans="1:7" ht="12.75" customHeight="1" thickBot="1">
      <c r="A386" s="164" t="s">
        <v>349</v>
      </c>
      <c r="B386" s="192" t="s">
        <v>350</v>
      </c>
      <c r="C386" s="192"/>
      <c r="D386" s="68" t="s">
        <v>121</v>
      </c>
      <c r="E386" s="69">
        <v>1</v>
      </c>
      <c r="F386" s="50"/>
      <c r="G386" s="51">
        <f>E386*F386</f>
        <v>0</v>
      </c>
    </row>
  </sheetData>
  <sheetProtection selectLockedCells="1" selectUnlockedCells="1"/>
  <mergeCells count="108">
    <mergeCell ref="B351:F351"/>
    <mergeCell ref="B344:C344"/>
    <mergeCell ref="B339:C339"/>
    <mergeCell ref="B382:C382"/>
    <mergeCell ref="B352:G352"/>
    <mergeCell ref="B359:G359"/>
    <mergeCell ref="B366:G366"/>
    <mergeCell ref="B381:C381"/>
    <mergeCell ref="B374:C374"/>
    <mergeCell ref="B375:C375"/>
    <mergeCell ref="B334:C334"/>
    <mergeCell ref="B335:C335"/>
    <mergeCell ref="B336:C336"/>
    <mergeCell ref="B338:F338"/>
    <mergeCell ref="B11:F11"/>
    <mergeCell ref="B6:F6"/>
    <mergeCell ref="B7:C7"/>
    <mergeCell ref="B9:C9"/>
    <mergeCell ref="B14:C14"/>
    <mergeCell ref="B18:C18"/>
    <mergeCell ref="B19:C19"/>
    <mergeCell ref="B12:C12"/>
    <mergeCell ref="B13:C13"/>
    <mergeCell ref="B46:C46"/>
    <mergeCell ref="B49:C49"/>
    <mergeCell ref="B40:C40"/>
    <mergeCell ref="B41:C41"/>
    <mergeCell ref="B48:F48"/>
    <mergeCell ref="B81:C81"/>
    <mergeCell ref="B103:C103"/>
    <mergeCell ref="B50:C50"/>
    <mergeCell ref="B51:D51"/>
    <mergeCell ref="B73:D73"/>
    <mergeCell ref="B75:C75"/>
    <mergeCell ref="B131:C131"/>
    <mergeCell ref="B132:C132"/>
    <mergeCell ref="B129:C129"/>
    <mergeCell ref="B104:C104"/>
    <mergeCell ref="B126:C126"/>
    <mergeCell ref="B128:C128"/>
    <mergeCell ref="B146:C146"/>
    <mergeCell ref="B147:C147"/>
    <mergeCell ref="B133:C133"/>
    <mergeCell ref="B139:C139"/>
    <mergeCell ref="B140:C140"/>
    <mergeCell ref="B176:C176"/>
    <mergeCell ref="B177:C177"/>
    <mergeCell ref="B148:D148"/>
    <mergeCell ref="B170:C170"/>
    <mergeCell ref="B172:C172"/>
    <mergeCell ref="B194:C194"/>
    <mergeCell ref="B208:C208"/>
    <mergeCell ref="B209:C209"/>
    <mergeCell ref="B178:C178"/>
    <mergeCell ref="B179:C179"/>
    <mergeCell ref="B247:C247"/>
    <mergeCell ref="B248:C248"/>
    <mergeCell ref="B249:C249"/>
    <mergeCell ref="B210:C210"/>
    <mergeCell ref="B224:C224"/>
    <mergeCell ref="B250:C250"/>
    <mergeCell ref="B273:C273"/>
    <mergeCell ref="B274:C274"/>
    <mergeCell ref="B296:F296"/>
    <mergeCell ref="B275:C275"/>
    <mergeCell ref="B276:C276"/>
    <mergeCell ref="B277:C277"/>
    <mergeCell ref="B321:C321"/>
    <mergeCell ref="B280:C280"/>
    <mergeCell ref="B281:C281"/>
    <mergeCell ref="B278:C278"/>
    <mergeCell ref="B279:C279"/>
    <mergeCell ref="B290:C290"/>
    <mergeCell ref="B297:C297"/>
    <mergeCell ref="B301:C301"/>
    <mergeCell ref="B282:C282"/>
    <mergeCell ref="B286:C286"/>
    <mergeCell ref="B324:F324"/>
    <mergeCell ref="B325:C325"/>
    <mergeCell ref="B326:C326"/>
    <mergeCell ref="B327:C327"/>
    <mergeCell ref="D371:E371"/>
    <mergeCell ref="D358:E358"/>
    <mergeCell ref="D365:E365"/>
    <mergeCell ref="B328:C328"/>
    <mergeCell ref="B329:C329"/>
    <mergeCell ref="B330:C330"/>
    <mergeCell ref="B349:C349"/>
    <mergeCell ref="B331:C331"/>
    <mergeCell ref="B332:C332"/>
    <mergeCell ref="B333:C333"/>
    <mergeCell ref="B385:F385"/>
    <mergeCell ref="B386:C386"/>
    <mergeCell ref="B372:C372"/>
    <mergeCell ref="B373:C373"/>
    <mergeCell ref="B383:C383"/>
    <mergeCell ref="B376:C376"/>
    <mergeCell ref="B377:C377"/>
    <mergeCell ref="A1:G1"/>
    <mergeCell ref="A2:G2"/>
    <mergeCell ref="B322:C322"/>
    <mergeCell ref="B8:C8"/>
    <mergeCell ref="B316:C316"/>
    <mergeCell ref="B319:C319"/>
    <mergeCell ref="B303:C303"/>
    <mergeCell ref="B306:C306"/>
    <mergeCell ref="B309:C309"/>
    <mergeCell ref="B312:C312"/>
  </mergeCells>
  <printOptions/>
  <pageMargins left="0.7874015748031497" right="0.15748031496062992" top="0.7874015748031497" bottom="1.062992125984252" header="0.5118110236220472" footer="0.7874015748031497"/>
  <pageSetup firstPageNumber="1" useFirstPageNumber="1" horizontalDpi="300" verticalDpi="300" orientation="portrait" paperSize="9" scale="84" r:id="rId1"/>
  <headerFooter alignWithMargins="0">
    <oddFooter>&amp;C&amp;"Calibri,Standardowy"&amp;12str.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 Spisak</cp:lastModifiedBy>
  <cp:lastPrinted>2017-12-19T11:54:24Z</cp:lastPrinted>
  <dcterms:created xsi:type="dcterms:W3CDTF">2017-12-16T10:43:29Z</dcterms:created>
  <dcterms:modified xsi:type="dcterms:W3CDTF">2018-01-26T13:15:14Z</dcterms:modified>
  <cp:category/>
  <cp:version/>
  <cp:contentType/>
  <cp:contentStatus/>
</cp:coreProperties>
</file>